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zkya\Downloads\"/>
    </mc:Choice>
  </mc:AlternateContent>
  <xr:revisionPtr revIDLastSave="0" documentId="13_ncr:1_{331B148E-5CFB-4AD2-8679-9FE1C100F7B4}" xr6:coauthVersionLast="47" xr6:coauthVersionMax="47" xr10:uidLastSave="{00000000-0000-0000-0000-000000000000}"/>
  <bookViews>
    <workbookView xWindow="-120" yWindow="-120" windowWidth="29040" windowHeight="15720" activeTab="3" xr2:uid="{D9E9FFFB-3198-CD49-95E6-D43B6D52DC35}"/>
  </bookViews>
  <sheets>
    <sheet name="Standar" sheetId="2" r:id="rId1"/>
    <sheet name="Proposal" sheetId="9" state="hidden" r:id="rId2"/>
    <sheet name="Analisis Risiko" sheetId="1" r:id="rId3"/>
    <sheet name="RAB" sheetId="11" r:id="rId4"/>
    <sheet name="Dampak" sheetId="4" r:id="rId5"/>
    <sheet name="Kemungkinan" sheetId="5" r:id="rId6"/>
    <sheet name="Tingkat Risiko" sheetId="6" r:id="rId7"/>
  </sheets>
  <externalReferences>
    <externalReference r:id="rId8"/>
    <externalReference r:id="rId9"/>
  </externalReferences>
  <definedNames>
    <definedName name="_235_________123Graph_DCHART_2" hidden="1">[1]SENSITIVITAS!$F$9:$F$15</definedName>
    <definedName name="_Key1" hidden="1">#REF!</definedName>
    <definedName name="_Order1" hidden="1">255</definedName>
    <definedName name="a" hidden="1">{#N/A,#N/A,FALSE,"Aging Summary";#N/A,#N/A,FALSE,"Ratio Analysis";#N/A,#N/A,FALSE,"Test 120 Day Accts";#N/A,#N/A,FALSE,"Tickmarks"}</definedName>
    <definedName name="abcd" hidden="1">{#N/A,#N/A,FALSE,"Aging Summary";#N/A,#N/A,FALSE,"Ratio Analysis";#N/A,#N/A,FALSE,"Test 120 Day Accts";#N/A,#N/A,FALSE,"Tickmarks"}</definedName>
    <definedName name="ar" hidden="1">{#N/A,#N/A,FALSE,"Aging Summary";#N/A,#N/A,FALSE,"Ratio Analysis";#N/A,#N/A,FALSE,"Test 120 Day Accts";#N/A,#N/A,FALSE,"Tickmarks"}</definedName>
    <definedName name="AS" hidden="1">{#N/A,#N/A,FALSE,"Aging Summary";#N/A,#N/A,FALSE,"Ratio Analysis";#N/A,#N/A,FALSE,"Test 120 Day Accts";#N/A,#N/A,FALSE,"Tickmarks"}</definedName>
    <definedName name="AS2DocOpenMode" hidden="1">"AS2DocumentEdit"</definedName>
    <definedName name="asdad">#REF!</definedName>
    <definedName name="asr" hidden="1">{#N/A,#N/A,FALSE,"Aging Summary";#N/A,#N/A,FALSE,"Ratio Analysis";#N/A,#N/A,FALSE,"Test 120 Day Accts";#N/A,#N/A,FALSE,"Tickmarks"}</definedName>
    <definedName name="Casfl01" hidden="1">{#N/A,#N/A,FALSE,"Aging Summary";#N/A,#N/A,FALSE,"Ratio Analysis";#N/A,#N/A,FALSE,"Test 120 Day Accts";#N/A,#N/A,FALSE,"Tickmarks"}</definedName>
    <definedName name="Category">#REF!</definedName>
    <definedName name="Dept" localSheetId="1">[2]Database!$S$2:$S$4</definedName>
    <definedName name="Dept">#REF!</definedName>
    <definedName name="dina" hidden="1">{#N/A,#N/A,FALSE,"Aging Summary";#N/A,#N/A,FALSE,"Ratio Analysis";#N/A,#N/A,FALSE,"Test 120 Day Accts";#N/A,#N/A,FALSE,"Tickmarks"}</definedName>
    <definedName name="dodod" hidden="1">{#N/A,#N/A,FALSE,"Aging Summary";#N/A,#N/A,FALSE,"Ratio Analysis";#N/A,#N/A,FALSE,"Test 120 Day Accts";#N/A,#N/A,FALSE,"Tickmarks"}</definedName>
    <definedName name="dodol" hidden="1">{#N/A,#N/A,FALSE,"Aging Summary";#N/A,#N/A,FALSE,"Ratio Analysis";#N/A,#N/A,FALSE,"Test 120 Day Accts";#N/A,#N/A,FALSE,"Tickmarks"}</definedName>
    <definedName name="eresr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ire" hidden="1">{#N/A,#N/A,FALSE,"Aging Summary";#N/A,#N/A,FALSE,"Ratio Analysis";#N/A,#N/A,FALSE,"Test 120 Day Accts";#N/A,#N/A,FALSE,"Tickmarks"}</definedName>
    <definedName name="HP" hidden="1">{#N/A,#N/A,FALSE,"Aging Summary";#N/A,#N/A,FALSE,"Ratio Analysis";#N/A,#N/A,FALSE,"Test 120 Day Accts";#N/A,#N/A,FALSE,"Tickmarks"}</definedName>
    <definedName name="iko" hidden="1">{#N/A,#N/A,FALSE,"Aging Summary";#N/A,#N/A,FALSE,"Ratio Analysis";#N/A,#N/A,FALSE,"Test 120 Day Accts";#N/A,#N/A,FALSE,"Tickmarks"}</definedName>
    <definedName name="Impact" localSheetId="1">[2]Database!$F$1:$F$6</definedName>
    <definedName name="Impact">#REF!</definedName>
    <definedName name="o" hidden="1">{#N/A,#N/A,FALSE,"Aging Summary";#N/A,#N/A,FALSE,"Ratio Analysis";#N/A,#N/A,FALSE,"Test 120 Day Accts";#N/A,#N/A,FALSE,"Tickmarks"}</definedName>
    <definedName name="Objective">#REF!</definedName>
    <definedName name="OppOrThreat" localSheetId="1">[2]Database!$B$1:$B$3</definedName>
    <definedName name="OppOrThreat">#REF!</definedName>
    <definedName name="Probability" localSheetId="1">[2]Database!$E$1:$E$6</definedName>
    <definedName name="Probability">#REF!</definedName>
    <definedName name="RBS" localSheetId="1">[2]Database!$C$1:$C$5</definedName>
    <definedName name="RBS">#REF!</definedName>
    <definedName name="rinci" hidden="1">{#N/A,#N/A,FALSE,"Aging Summary";#N/A,#N/A,FALSE,"Ratio Analysis";#N/A,#N/A,FALSE,"Test 120 Day Accts";#N/A,#N/A,FALSE,"Tickmarks"}</definedName>
    <definedName name="rup" hidden="1">{#N/A,#N/A,FALSE,"Aging Summary";#N/A,#N/A,FALSE,"Ratio Analysis";#N/A,#N/A,FALSE,"Test 120 Day Accts";#N/A,#N/A,FALSE,"Tickmarks"}</definedName>
    <definedName name="sa" hidden="1">{#N/A,#N/A,FALSE,"Aging Summary";#N/A,#N/A,FALSE,"Ratio Analysis";#N/A,#N/A,FALSE,"Test 120 Day Accts";#N/A,#N/A,FALSE,"Tickmarks"}</definedName>
    <definedName name="solver_typ" hidden="1">3</definedName>
    <definedName name="solver_val" hidden="1">0</definedName>
    <definedName name="StatOfRisk" localSheetId="1">[2]Database!$A$1:$A$3</definedName>
    <definedName name="StatOfRisk">#REF!</definedName>
    <definedName name="Strategy" localSheetId="1">[2]Database!$G$1:$G$8</definedName>
    <definedName name="Strateg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0" i="1" l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E19" i="6"/>
  <c r="F19" i="6"/>
  <c r="E20" i="6"/>
  <c r="F20" i="6"/>
  <c r="E21" i="6"/>
  <c r="F21" i="6"/>
  <c r="E22" i="6"/>
  <c r="F22" i="6"/>
  <c r="F18" i="6"/>
  <c r="E18" i="6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7" i="1"/>
  <c r="S6" i="1"/>
  <c r="S5" i="1"/>
  <c r="S3" i="1"/>
  <c r="C8" i="11" l="1"/>
  <c r="C6" i="11"/>
  <c r="C5" i="11"/>
  <c r="H35" i="11"/>
  <c r="H28" i="11"/>
  <c r="F21" i="11"/>
  <c r="F20" i="11"/>
  <c r="F19" i="11"/>
  <c r="F18" i="11"/>
  <c r="F17" i="11"/>
  <c r="H29" i="11"/>
  <c r="O51" i="11"/>
  <c r="N51" i="11"/>
  <c r="M51" i="11"/>
  <c r="L51" i="11"/>
  <c r="K51" i="11"/>
  <c r="J51" i="11"/>
  <c r="I51" i="11"/>
  <c r="H50" i="11"/>
  <c r="H49" i="11"/>
  <c r="P45" i="11"/>
  <c r="O45" i="11"/>
  <c r="N45" i="11"/>
  <c r="M45" i="11"/>
  <c r="L45" i="11"/>
  <c r="K45" i="11"/>
  <c r="J45" i="11"/>
  <c r="I45" i="11"/>
  <c r="H45" i="11"/>
  <c r="G45" i="11"/>
  <c r="F44" i="11"/>
  <c r="F43" i="11"/>
  <c r="F45" i="11" s="1"/>
  <c r="K36" i="11"/>
  <c r="J36" i="11"/>
  <c r="I36" i="11"/>
  <c r="H36" i="11"/>
  <c r="K29" i="11"/>
  <c r="J29" i="11"/>
  <c r="I29" i="11"/>
  <c r="O22" i="11"/>
  <c r="N22" i="11"/>
  <c r="M22" i="11"/>
  <c r="L22" i="11"/>
  <c r="K22" i="11"/>
  <c r="J22" i="11"/>
  <c r="I22" i="11"/>
  <c r="H22" i="11"/>
  <c r="G22" i="11"/>
  <c r="M52" i="11" l="1"/>
  <c r="N52" i="11"/>
  <c r="O52" i="11"/>
  <c r="H51" i="11"/>
  <c r="H52" i="11" s="1"/>
  <c r="C7" i="11" s="1"/>
  <c r="K52" i="11"/>
  <c r="F22" i="11"/>
  <c r="I52" i="11"/>
  <c r="J52" i="11"/>
  <c r="L52" i="1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C9" i="11" l="1"/>
  <c r="G18" i="4"/>
  <c r="G19" i="4"/>
  <c r="G20" i="4"/>
  <c r="G21" i="4"/>
  <c r="G22" i="4"/>
  <c r="E19" i="4"/>
  <c r="E20" i="4"/>
  <c r="E21" i="4"/>
  <c r="E22" i="4"/>
  <c r="E18" i="4"/>
  <c r="F8" i="4"/>
  <c r="F18" i="4" s="1"/>
  <c r="H12" i="4"/>
  <c r="H22" i="4" s="1"/>
  <c r="F12" i="4"/>
  <c r="F22" i="4" s="1"/>
  <c r="H11" i="4"/>
  <c r="H21" i="4" s="1"/>
  <c r="F11" i="4"/>
  <c r="F21" i="4" s="1"/>
  <c r="H10" i="4"/>
  <c r="H20" i="4" s="1"/>
  <c r="F10" i="4"/>
  <c r="F20" i="4" s="1"/>
  <c r="H9" i="4"/>
  <c r="H19" i="4" s="1"/>
  <c r="F9" i="4"/>
  <c r="F19" i="4" s="1"/>
  <c r="H8" i="4"/>
  <c r="H18" i="4" s="1"/>
  <c r="D35" i="2"/>
  <c r="D34" i="2"/>
  <c r="D33" i="2"/>
  <c r="D32" i="2"/>
  <c r="D31" i="2"/>
  <c r="D26" i="2"/>
  <c r="D25" i="2"/>
  <c r="D24" i="2"/>
  <c r="D23" i="2"/>
  <c r="D22" i="2"/>
  <c r="L11" i="1"/>
  <c r="L10" i="1"/>
  <c r="L9" i="1"/>
  <c r="L7" i="1"/>
  <c r="L6" i="1"/>
  <c r="L5" i="1"/>
  <c r="L3" i="1"/>
</calcChain>
</file>

<file path=xl/sharedStrings.xml><?xml version="1.0" encoding="utf-8"?>
<sst xmlns="http://schemas.openxmlformats.org/spreadsheetml/2006/main" count="706" uniqueCount="440">
  <si>
    <t>No.</t>
  </si>
  <si>
    <t>Probabilitas (P)</t>
  </si>
  <si>
    <t>Dampak
(I)</t>
  </si>
  <si>
    <t>5 = Sangat Besar</t>
  </si>
  <si>
    <t>2 = Kecil</t>
  </si>
  <si>
    <t>3 = Sedang</t>
  </si>
  <si>
    <t>4 = Besar</t>
  </si>
  <si>
    <t>Unit Kerja :</t>
  </si>
  <si>
    <t>Keuangan</t>
  </si>
  <si>
    <t>Hukum</t>
  </si>
  <si>
    <t>Probabulitas</t>
  </si>
  <si>
    <t>Sangat Kecil</t>
  </si>
  <si>
    <t>Kecil</t>
  </si>
  <si>
    <t>Sedang</t>
  </si>
  <si>
    <t>Besar</t>
  </si>
  <si>
    <t>Sangat Besar</t>
  </si>
  <si>
    <t>Dampak</t>
  </si>
  <si>
    <t>Tidak Signifikan</t>
  </si>
  <si>
    <t>Signifikan</t>
  </si>
  <si>
    <t>Minor</t>
  </si>
  <si>
    <t>Moderat</t>
  </si>
  <si>
    <t>Sangat Signifikan</t>
  </si>
  <si>
    <t>1 = Sangat Kecil</t>
  </si>
  <si>
    <t>KRITERIA DAMPAK RISIKO PERUSAHAAN</t>
  </si>
  <si>
    <t xml:space="preserve">Index </t>
  </si>
  <si>
    <t xml:space="preserve">Dampak </t>
  </si>
  <si>
    <t xml:space="preserve">Deskripsi </t>
  </si>
  <si>
    <t>Target Kinerja</t>
  </si>
  <si>
    <t>Target Pendapatan</t>
  </si>
  <si>
    <t>Dampak Pada Reputasi (Kualitatif)</t>
  </si>
  <si>
    <t>Dampak Pada Otoritas
(Kualitatif)</t>
  </si>
  <si>
    <t>Dampak Pada Nasabah
(Kualitatif)</t>
  </si>
  <si>
    <t>Dampak Pada Sasaran Strategis Organisasi
(Kualitatif)</t>
  </si>
  <si>
    <t>Dampak Pada Sumber Daya Manusia - Reaksi Pekerja
(Kualitatif)</t>
  </si>
  <si>
    <t>20 % dari Target</t>
  </si>
  <si>
    <t>4 % (20 % x 20 %)</t>
  </si>
  <si>
    <t>Rp 800 Juta</t>
  </si>
  <si>
    <t xml:space="preserve">Catastrophic  </t>
  </si>
  <si>
    <t xml:space="preserve">Sangat Besar  </t>
  </si>
  <si>
    <t>&gt; 0.8 BTR</t>
  </si>
  <si>
    <t>Dewan Direksi melakukan pemberhentian kepada Kepala Cabang dan Service Manager</t>
  </si>
  <si>
    <t>Regulator mencabut ijin pemasaran produk</t>
  </si>
  <si>
    <t>Terjadi penarikan dana besar-besaran dari nasabah</t>
  </si>
  <si>
    <t>Tidak Tercapainya Sasaran dan Kegagalan Mencapai Kinerja</t>
  </si>
  <si>
    <t>Frontliners diberhentikan dari perusahaan</t>
  </si>
  <si>
    <t xml:space="preserve">Significant  </t>
  </si>
  <si>
    <t>Besar
(Signifikan)</t>
  </si>
  <si>
    <t>0.6 BTR &lt; x ≤ 0.8 BTR</t>
  </si>
  <si>
    <t>Dewan Direksi memberikan surat peringatan Kepada Kepala Cabang dan Service Manager</t>
  </si>
  <si>
    <t>Perintah mereview produk dan memperbaiki ketentuan dan prosedur produk</t>
  </si>
  <si>
    <t>Terjadi penarikan dana oleh sebagian nasabah</t>
  </si>
  <si>
    <t xml:space="preserve">Tertundanya Tercapainya Sasaran secara signifikan, Pencapaian Kinerja jauh di bawah target 
</t>
  </si>
  <si>
    <t>Frontliners memberikan dampak negatif terhadap perusahaan</t>
  </si>
  <si>
    <t xml:space="preserve">Moderate  </t>
  </si>
  <si>
    <t xml:space="preserve">Sedang  </t>
  </si>
  <si>
    <t>0.4 BTR &lt; x ≤ 0.6 BTR</t>
  </si>
  <si>
    <t>Teguran dari Dewan Direksi kepada Kepala Cabang dan Service Manager</t>
  </si>
  <si>
    <t>Pemanggilan Direksi oleh otoritas</t>
  </si>
  <si>
    <t>Komplen keras dari para nasabah kepada perusahaan</t>
  </si>
  <si>
    <t xml:space="preserve">Tertundanya Tercapainya Sasaran cukup besar , Pencapaian Kinerja  di bawah target </t>
  </si>
  <si>
    <t>Frontliners menjadi tidak disiplin dalam bekerja</t>
  </si>
  <si>
    <t xml:space="preserve">Minor  </t>
  </si>
  <si>
    <t xml:space="preserve">Kecil  </t>
  </si>
  <si>
    <t>0.2 BTR &lt; x ≤ 0.4 BTR</t>
  </si>
  <si>
    <t>Teguran dari group head kepada Kepala Cabang, Service Manager dan frontliners</t>
  </si>
  <si>
    <t>Tegoran tertulis dari regulator dan masuk dalam catatan hasil pemeriksaan yang harus segera diperbaiki</t>
  </si>
  <si>
    <t>Komplen nasabah ke perusahaan</t>
  </si>
  <si>
    <t>Tercapainya Sasaran  hanya sedikit di bawah target, target kinerja sedikit di bawah target</t>
  </si>
  <si>
    <t>Frontliners banyak sudah tidak termotivasi dan semangat untuk melayani</t>
  </si>
  <si>
    <t xml:space="preserve">Insignificant  </t>
  </si>
  <si>
    <t>Sangat Kecil
(Tidak Signifikan)</t>
  </si>
  <si>
    <t>&lt; 0.2 BTR</t>
  </si>
  <si>
    <t>Manajemen Cabang membuat teguran kepada frontliners</t>
  </si>
  <si>
    <t>Tegoran lisan dari otoritas ketika terjadi pemeriksaan rutin</t>
  </si>
  <si>
    <t>Pertanyaan oleh nasabah tentang kinerja perusahaan</t>
  </si>
  <si>
    <t>Hanya berdampak sangat kecil pada tercapainya sasaran, target kinerja masih mampu dicapai</t>
  </si>
  <si>
    <t>Frontliners hilang percaya diri dan tidak memberikan layanan yang prima</t>
  </si>
  <si>
    <t>LEVEL</t>
  </si>
  <si>
    <t>CONSEQUENCES (DAMPAK)</t>
  </si>
  <si>
    <t>Efek ke Pelanggan</t>
  </si>
  <si>
    <t>Biaya Pelayanan/Pemulihan</t>
  </si>
  <si>
    <t>Mutu Pelayanan</t>
  </si>
  <si>
    <t>Reputasi Organisasi</t>
  </si>
  <si>
    <t>Perundangan, Peraturan dan Kepatuhan</t>
  </si>
  <si>
    <t>Memutus Kontrak</t>
  </si>
  <si>
    <t>Mengeluarkan Sangat Banyak Biaya</t>
  </si>
  <si>
    <t>Merusak Mutu</t>
  </si>
  <si>
    <t>Merusak Reputasi</t>
  </si>
  <si>
    <t>Ilegal Operasional, Potensi Dihukum Berat</t>
  </si>
  <si>
    <t>Eskalasi Keluhan dan Potensi Menyebar</t>
  </si>
  <si>
    <t>Mengeluarkan Banyak Biaya</t>
  </si>
  <si>
    <t>Potensi Bahaya pada Mutu</t>
  </si>
  <si>
    <t>Potensi Bahaya pada Reputasi</t>
  </si>
  <si>
    <t>Ilegal Operasional pada Berbagai Area</t>
  </si>
  <si>
    <t>Mengeluh Secara Formal (Tertulis)</t>
  </si>
  <si>
    <t>Mengeluarkan Cukup Biaya</t>
  </si>
  <si>
    <t>Cukup Berpengaruh pada Mutu</t>
  </si>
  <si>
    <t>Cukup Berpengaruh pada Re;putasi</t>
  </si>
  <si>
    <t>Cukup Berbahaya, Potensi Ilegal Operasional</t>
  </si>
  <si>
    <t>Sedikit Mengeluh (Lisan)</t>
  </si>
  <si>
    <t>Mengeluarkan Sedikit Biaya</t>
  </si>
  <si>
    <t>Masih Bisa Ditoleransi</t>
  </si>
  <si>
    <t>Risiko Kecil Ketika Tidak Terpenuhi</t>
  </si>
  <si>
    <t>Sangat Kecil/Tidak Ada</t>
  </si>
  <si>
    <t>2. Kriteria Risiko-Likelihood (Kemungkinan)</t>
  </si>
  <si>
    <t>LIKELIHOOD (KEMUNGKINAN)</t>
  </si>
  <si>
    <t>Sangat Sering</t>
  </si>
  <si>
    <t>1x &lt; sebulan</t>
  </si>
  <si>
    <t>Sering</t>
  </si>
  <si>
    <t>sebulan &lt; 1x &lt; setahun</t>
  </si>
  <si>
    <t>Kadang-kadang</t>
  </si>
  <si>
    <t>setahun &lt; 1x &lt; tiga tahun</t>
  </si>
  <si>
    <t>Jarang</t>
  </si>
  <si>
    <t>tiga tahun &lt; 1x &lt; lima tahun</t>
  </si>
  <si>
    <t>Sangat Jarang</t>
  </si>
  <si>
    <t>1x &gt; lima tahun</t>
  </si>
  <si>
    <t>3. Konsekuensi</t>
  </si>
  <si>
    <t>Keterangan</t>
  </si>
  <si>
    <t>Indek</t>
  </si>
  <si>
    <t>Deskripsi</t>
  </si>
  <si>
    <t>Presentase kemungkinan terjadi</t>
  </si>
  <si>
    <t>x ≤ 1%</t>
  </si>
  <si>
    <t>1% &lt; x ≤ 10%</t>
  </si>
  <si>
    <t>10% &lt; x ≤ 20%</t>
  </si>
  <si>
    <t>20% &lt; x ≤ 50%</t>
  </si>
  <si>
    <t>x &gt; 50%</t>
  </si>
  <si>
    <t>Jumlah Frekuensi</t>
  </si>
  <si>
    <t>&lt; 2 kali dalam 1 tahun</t>
  </si>
  <si>
    <t>2 kali s.d. 5 kali dalam 1 tahun</t>
  </si>
  <si>
    <t>6 kali s.d. 9 kali dalam 1 tahun</t>
  </si>
  <si>
    <t>10 kali s.d. 12 kali dalam 1 tahun</t>
  </si>
  <si>
    <t>&gt; 12 kali dalam 1 tahun</t>
  </si>
  <si>
    <t>Level</t>
  </si>
  <si>
    <t>Kerugian Negara</t>
  </si>
  <si>
    <t>Fraud</t>
  </si>
  <si>
    <t>Non Fraud</t>
  </si>
  <si>
    <t>Non Fraud Lainnya</t>
  </si>
  <si>
    <t>Penurunan Reputasi</t>
  </si>
  <si>
    <t>Penurunan Kinerja</t>
  </si>
  <si>
    <t>Gangguan Terhadap Layanan Organisasi</t>
  </si>
  <si>
    <t>Tuntutan Hukum</t>
  </si>
  <si>
    <t>Jumlah kerugian negara ≤ Rp10 Juta</t>
  </si>
  <si>
    <t>x &lt; 0,1% dari nilai penerimaan yang dikelola unit organisasi</t>
  </si>
  <si>
    <t>x &lt; 0,05% dari nilai belanja/aset/kegiatan lainnya yang dikelola unit organisasi</t>
  </si>
  <si>
    <t>Keluhan stakeholder secara langsung lisan/tertulis ke organisasi jumlahnya ≤ 3 dalam satu periode</t>
  </si>
  <si>
    <t>Pencapaian target kinerja ≥ 100%</t>
  </si>
  <si>
    <t>Pelayanan tertunda &lt; 1 hari</t>
  </si>
  <si>
    <t>Jumlah tuntutan hukum ≤ 1 kali dalam satu periode</t>
  </si>
  <si>
    <t>Rp10 Juta &lt; Jumlah kerugian negara ≤ Rp50 Juta</t>
  </si>
  <si>
    <t>0,1% &lt; x &lt; 0,5% dari nilai penerimaan yang dikelola unit organisasi</t>
  </si>
  <si>
    <t>0,05% &lt; x &lt; 0,25% dari nilai belanja/aset/kegiatan lainnya yang dikelola unit organisasi</t>
  </si>
  <si>
    <t>Keluhan stakeholder secara langsung lisan/tertulis ke organisasi jumlahnya lebih dari 3 dalam satu periode</t>
  </si>
  <si>
    <t>100% &gt; Pencapaian target kinerja ≥ 90%</t>
  </si>
  <si>
    <t>1 hari ≤ Pelayanan tertunda ≤ 5 hari</t>
  </si>
  <si>
    <t>1 kali &lt; Jumlah tuntutan hukum ≤ 5 kali dalam satu periode</t>
  </si>
  <si>
    <t>Rp50 Juta &lt; Jumlah kerugian negara ≤ Rp100 Juta</t>
  </si>
  <si>
    <t>0,5% &lt; x &lt; 1%dari nilai penerimaan yang dikelola unit organisasi</t>
  </si>
  <si>
    <t>0,25% &lt; x &lt; 0,5% dari nilai belanja/aset/kegiatan lainnya yang dikelola unit organisasi</t>
  </si>
  <si>
    <t>Pemberitaan negatif di media massa lokal</t>
  </si>
  <si>
    <t>90% &gt; Pencapaian target kinerja ≥ 80%</t>
  </si>
  <si>
    <t>5 hari &lt; Pelayanan tertunda ≤ 15 hari</t>
  </si>
  <si>
    <t>5 kali &lt; Jumlah tuntutan hukum ≤ 10 kali dalam satu periode</t>
  </si>
  <si>
    <t>Rp100 Juta &lt; Jumlah kerugian negara ≤ Rp500 Juta</t>
  </si>
  <si>
    <t>1% &lt; x &lt; 2% dari nilai penerimaan yang dikelola unit organisasi</t>
  </si>
  <si>
    <t>0,5% &lt; x &lt; 1% dari nilai belanja/aset/ kegiatan lainnya yang dikelola unit organisasi</t>
  </si>
  <si>
    <t>Pemberitaan negatif di media massa nasional</t>
  </si>
  <si>
    <t>80% &gt; Pencapaian target kinerja ≥ 70%</t>
  </si>
  <si>
    <t>15 hari &lt; Pelayanan tertunda ≤ 30 hari</t>
  </si>
  <si>
    <t>10 kali &lt; Jumlah tuntutan hukum antara ≤ 20 kali dalam satu periode</t>
  </si>
  <si>
    <t>Jumlah kerugian negara &gt; Rp 500 Juta</t>
  </si>
  <si>
    <t>x &gt; 2% dari nilai penerimaan yang dikelola unit organisasi</t>
  </si>
  <si>
    <t>x &gt; 1% dari nilai belanja/aset/kegiatanlainnya yang dikelola unit organisasi</t>
  </si>
  <si>
    <t>Pemberitaan negatif di media massa internasional</t>
  </si>
  <si>
    <t>Pencapaian target kinerja &lt;70%</t>
  </si>
  <si>
    <t>Pelayanan tertunda &gt; 30 hari</t>
  </si>
  <si>
    <t>Jumlah tuntutan hukum &gt;20 kali dalam satu periode</t>
  </si>
  <si>
    <t>VL</t>
  </si>
  <si>
    <t>L</t>
  </si>
  <si>
    <t>M</t>
  </si>
  <si>
    <t>H</t>
  </si>
  <si>
    <t>VH</t>
  </si>
  <si>
    <t>1 VL</t>
  </si>
  <si>
    <t>2 VL</t>
  </si>
  <si>
    <t>3 L</t>
  </si>
  <si>
    <t>4 L</t>
  </si>
  <si>
    <t>5 L</t>
  </si>
  <si>
    <t>10 M</t>
  </si>
  <si>
    <t>15 H</t>
  </si>
  <si>
    <t>20 VH</t>
  </si>
  <si>
    <t>25 VH</t>
  </si>
  <si>
    <t>8 L</t>
  </si>
  <si>
    <t>12 M</t>
  </si>
  <si>
    <t>16 H</t>
  </si>
  <si>
    <t>6 L</t>
  </si>
  <si>
    <t>9 M</t>
  </si>
  <si>
    <t>12 H</t>
  </si>
  <si>
    <t>15 VH</t>
  </si>
  <si>
    <t>8 H</t>
  </si>
  <si>
    <t>10 VH</t>
  </si>
  <si>
    <t>4 M</t>
  </si>
  <si>
    <t>5 VH</t>
  </si>
  <si>
    <t>MATRIKS ANALISIS RISIKO 5x5</t>
  </si>
  <si>
    <t>Risk Register</t>
  </si>
  <si>
    <t>Pengadaan</t>
  </si>
  <si>
    <t>Program Kegiatan</t>
  </si>
  <si>
    <t>KAJIAN RISIKO</t>
  </si>
  <si>
    <t>Kategori</t>
  </si>
  <si>
    <t>Penyebab</t>
  </si>
  <si>
    <t>EVALUASI RISIKO</t>
  </si>
  <si>
    <t>K3L</t>
  </si>
  <si>
    <t>Komunikasi dan Informasi</t>
  </si>
  <si>
    <t>Sarana dan Prasarana</t>
  </si>
  <si>
    <t>Sumber Daya Manusia</t>
  </si>
  <si>
    <t>MITIGASI/PENGENDALIAN RISIKO</t>
  </si>
  <si>
    <t>PIC</t>
  </si>
  <si>
    <t>Kegiatan</t>
  </si>
  <si>
    <t>A.</t>
  </si>
  <si>
    <t>LATAR BELAKANG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</si>
  <si>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 xml:space="preserve">Mengacu pada hasil evaluasi diri dan/atau program strategis yang tercantum pada usulan Renstra Unit Kerja.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</si>
  <si>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>Sebutkan inti masalah dan faktor penyebabnya yang teridentifikasi dan dijadikan dasar pengusulan program.    .</t>
    </r>
  </si>
  <si>
    <t>B.</t>
  </si>
  <si>
    <t>RASIONAL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</si>
  <si>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>Jelaskan argumentasi tentang ketepatan program yang diusulkan untuk menyelesaikan akar permasalahan yang dihadapi;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</si>
  <si>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>Jelaskan keterkaitan antara latar belakang permasalahan dengan tujuan program yang diusulkan;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</si>
  <si>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>Jelaskan kerangka kerja program yang direncanakan sehingga masalah yang dihadapi dapat diatasi.</t>
    </r>
  </si>
  <si>
    <t>C.</t>
  </si>
  <si>
    <t>PROGRAM DALAM RENSTRA ITB 2021-2025, RENSTRA UNIT KERJA ITB 2021-2025, RENCANA INDUK PENGEMBANGAN, DAN/ATAU TUPOKSI UNIT KERJA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</si>
  <si>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>Sebutkan program dalam Renstra ITB, Renstra Unit Kerja, Rencana Induk Pengembangan Unit Kerja, dan/atau Tupoksi Unit Kerja yang terkait dengan usulan program.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</si>
  <si>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 xml:space="preserve">Program strategis dalam Renstra ITB berdasarkan bidang pengembangannya dapat dilihat pada Dokumen Renstra ITB </t>
    </r>
    <r>
      <rPr>
        <sz val="9"/>
        <color theme="1"/>
        <rFont val="Tw Cen MT Condensed Extra Bold"/>
        <family val="2"/>
      </rPr>
      <t>2021-2025</t>
    </r>
    <r>
      <rPr>
        <sz val="9"/>
        <color theme="1"/>
        <rFont val="Arial Narrow"/>
        <family val="2"/>
      </rPr>
      <t>.</t>
    </r>
  </si>
  <si>
    <t>D.</t>
  </si>
  <si>
    <t>TUJUAN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</si>
  <si>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>Uraikan tujuan yang ingin dicapai melalui program yang diusulkan;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</si>
  <si>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>Sebutkan indikator o</t>
    </r>
    <r>
      <rPr>
        <i/>
        <sz val="9"/>
        <color theme="1"/>
        <rFont val="Arial Narrow"/>
        <family val="2"/>
      </rPr>
      <t>utput</t>
    </r>
    <r>
      <rPr>
        <sz val="9"/>
        <color theme="1"/>
        <rFont val="Arial Narrow"/>
        <family val="2"/>
      </rPr>
      <t xml:space="preserve"> yang digunakan.</t>
    </r>
  </si>
  <si>
    <t>E.</t>
  </si>
  <si>
    <r>
      <t>MEKANISME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Tw Cen MT Condensed Extra Bold"/>
        <family val="2"/>
      </rPr>
      <t>DAN DESAIN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</si>
  <si>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>Jelaskan rincian, tahapan, dan langkah-langkah kegiatan yang akan dilaksanakan;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</si>
  <si>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>Fokuskan pada pencapaian indikator kinerja terkait.</t>
    </r>
  </si>
  <si>
    <t>F.</t>
  </si>
  <si>
    <t>REKAP SUMBERDAYA YANG DIPERLUKAN</t>
  </si>
  <si>
    <t>KEGIATAN</t>
  </si>
  <si>
    <t>KOMPONEN BIAYA 2023</t>
  </si>
  <si>
    <t>SUMBER BIAYA</t>
  </si>
  <si>
    <t>PEGAWAI</t>
  </si>
  <si>
    <t>BARANG</t>
  </si>
  <si>
    <t>JASA</t>
  </si>
  <si>
    <t>MODAL</t>
  </si>
  <si>
    <t>TOTAL</t>
  </si>
  <si>
    <t>Kegiatan 1</t>
  </si>
  <si>
    <r>
      <t xml:space="preserve">Kegiatan </t>
    </r>
    <r>
      <rPr>
        <i/>
        <sz val="8"/>
        <color theme="1"/>
        <rFont val="Arial Narrow"/>
        <family val="2"/>
      </rPr>
      <t>n</t>
    </r>
  </si>
  <si>
    <t>Total</t>
  </si>
  <si>
    <t>G.</t>
  </si>
  <si>
    <t>JADWAL PELAKSANAAN</t>
  </si>
  <si>
    <r>
      <t xml:space="preserve">Uraikan jadwal pelaksanaan </t>
    </r>
    <r>
      <rPr>
        <b/>
        <sz val="9"/>
        <color theme="1"/>
        <rFont val="Arial Narrow"/>
        <family val="2"/>
      </rPr>
      <t>setiap kegiatan</t>
    </r>
    <r>
      <rPr>
        <sz val="9"/>
        <color theme="1"/>
        <rFont val="Arial Narrow"/>
        <family val="2"/>
      </rPr>
      <t xml:space="preserve"> yang direncanakan.</t>
    </r>
  </si>
  <si>
    <t>BULAN PADA TAHUN ANGGARAN 2023</t>
  </si>
  <si>
    <t>KETERANGAN</t>
  </si>
  <si>
    <t>JAN</t>
  </si>
  <si>
    <t>FEB</t>
  </si>
  <si>
    <t>MAR</t>
  </si>
  <si>
    <t>APR</t>
  </si>
  <si>
    <t>MEI</t>
  </si>
  <si>
    <t>JUN</t>
  </si>
  <si>
    <t>JUL</t>
  </si>
  <si>
    <t>AGT</t>
  </si>
  <si>
    <t>SEP</t>
  </si>
  <si>
    <t>OKT</t>
  </si>
  <si>
    <t>NOV</t>
  </si>
  <si>
    <t>DES</t>
  </si>
  <si>
    <t>Kegiatan n</t>
  </si>
  <si>
    <t>H.</t>
  </si>
  <si>
    <t>INDIKATOR KINERJA UTAMA DAN INDIKATOR KINERJA KEGIATAN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</si>
  <si>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>Indikator kinerja dimaksudkan sebagai alat ukur pencapaian tujuan;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</si>
  <si>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>Sebutkan target langsung dari setiap kegiatan pada pertengahan dan akhir program yang terkait dengan indikator kinerja pada Renstra ITB, Renstra Unit Kerja dan/atau Program KO;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</si>
  <si>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Arial Narrow"/>
        <family val="2"/>
      </rPr>
      <t>Sajikan baik indikator utama maupun tambahan.</t>
    </r>
  </si>
  <si>
    <t>INDIKATOR</t>
  </si>
  <si>
    <t>AKHIR TAHUN 2022</t>
  </si>
  <si>
    <t>TAHUN 2023</t>
  </si>
  <si>
    <t>TARGET</t>
  </si>
  <si>
    <t>CAPAIAN</t>
  </si>
  <si>
    <t>KET.</t>
  </si>
  <si>
    <t>Indikator 1</t>
  </si>
  <si>
    <r>
      <t xml:space="preserve">Indikator </t>
    </r>
    <r>
      <rPr>
        <i/>
        <sz val="8"/>
        <color theme="1"/>
        <rFont val="Arial Narrow"/>
        <family val="2"/>
      </rPr>
      <t>k</t>
    </r>
  </si>
  <si>
    <t>I.</t>
  </si>
  <si>
    <t>KEBERLANJUTAN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</si>
  <si>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Arial Narrow"/>
        <family val="2"/>
      </rPr>
      <t>Jelaskan bagaimana kegiatan ini dapat terus berlanjut setelah selesai;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</si>
  <si>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Arial Narrow"/>
        <family val="2"/>
      </rPr>
      <t>Jelaskan implikasi finansial, alokasi sumberdaya dan komitmen manajemen perlu dibahas.</t>
    </r>
  </si>
  <si>
    <t>J.</t>
  </si>
  <si>
    <t>PENANGGUNGJAWAB</t>
  </si>
  <si>
    <t>Siapa yang bertanggungjawab terhadap pelaksanaan program ini.</t>
  </si>
  <si>
    <t>Penanggungjawab Kegiatan:</t>
  </si>
  <si>
    <t>Nama Jelas</t>
  </si>
  <si>
    <t>Unit Kerja</t>
  </si>
  <si>
    <t>Nama Kegiatan</t>
  </si>
  <si>
    <t>Prioritas</t>
  </si>
  <si>
    <t>:  ….............................................</t>
  </si>
  <si>
    <t xml:space="preserve">PROPOSAL PROGRAM PENGEMBANGAN UNIT KERJA ITB 2023  </t>
  </si>
  <si>
    <t>Bandung,  ...............................  2023</t>
  </si>
  <si>
    <t>NIP</t>
  </si>
  <si>
    <t>Skor Risiko (W)</t>
  </si>
  <si>
    <t>Tingkat Risiko</t>
  </si>
  <si>
    <t>Pekerjaan Konstruksi Pembangunan Gedung 1 dan 2, ITB Innovation Park (IIP) Bandung Teknopolis (SBSN ITB)</t>
  </si>
  <si>
    <t>Waktu Pelaksanaan Pekerjaan  berkurang dari semula 26,5 bulan menjadi 18 bulan</t>
  </si>
  <si>
    <t>Tahap proses sebelum pelaksanaan kontrak:
Proses Penganggaran berupa perubahan dari single years contract ke MYC dan  proses pemilihan penyedia dan Persetujuan MYC telah ditetapkan hanya sampai dengan Desember 2023.</t>
  </si>
  <si>
    <t>terjadi addendum kontrak diawal berjalannya kontrak yang mengakibatkan ketidaksesuaian dengan rancangan kontrak dan berpotensi adanya aduan dari peserta tender lain atau LSM</t>
  </si>
  <si>
    <t>Pengambilan keputusan dari pihak-pihak yang memiliki wewenang tidak dilakukan dalam waktu yang efisien (contoh persetujuan material dll, persetujuan metode kerja, dll)</t>
  </si>
  <si>
    <t>Koordinasi dengan pihak eksternal tidak lancar (misal pengelola lingkungan proyek (Summarecon), masyarakat sekitar dll)</t>
  </si>
  <si>
    <t>lambatnya proses pencairan termin pembayaran yang berdampak pada cashflow kontraktor</t>
  </si>
  <si>
    <t>No Urut</t>
  </si>
  <si>
    <t>Keterlambatan penyelesaian pekerjaan mengakibatkan pekerjaan mangkrak, tidak ada anggaran untuk  penyelesaian</t>
  </si>
  <si>
    <t>3 = Moderat</t>
  </si>
  <si>
    <t xml:space="preserve">Proses Addendum Kontrak mendapat pendampingan dari Advisor LKPP, BPKP dan pengawalan dan pengamanan Kejati.
</t>
  </si>
  <si>
    <t>PPK</t>
  </si>
  <si>
    <t>Koordinasi yang intens antara PPK, MK, Kontraktor, PIU, Tim Teknis.</t>
  </si>
  <si>
    <t>MK, PIU</t>
  </si>
  <si>
    <t xml:space="preserve">1). Koordinasi yang intens antara PPK, MK, Kontraktor, PIU, Tim Teknis melalui rapat rutin.
2). Optimalisasi fungsi supervisi dari MK untuk mengawal time line proyek
3).memungkinkan pemberian kompensasi </t>
  </si>
  <si>
    <t>PIU</t>
  </si>
  <si>
    <t xml:space="preserve">Kontraktor dan MK proaktif mengkomunikasikan segala iisue penting terkait koordinasi eksternal kepada PPK dimonitor oleh PIU dalam rapat rutin </t>
  </si>
  <si>
    <t>MK, Kontraktor, PIU</t>
  </si>
  <si>
    <t xml:space="preserve">Kontraktor/MK proaktif berkoordinasi dengan tim PIU dan PPK terkait dengan pengajuan termin/BAPP
</t>
  </si>
  <si>
    <t>Kontraktor &amp; MK</t>
  </si>
  <si>
    <t>Tim PIU &amp; PPK proaktif berkoordinasi dengan pihak Dit. Kelembagaan</t>
  </si>
  <si>
    <t>PIU dan PPK</t>
  </si>
  <si>
    <t xml:space="preserve">Terjadi Addendum Kontrak </t>
  </si>
  <si>
    <t>LOW RISK</t>
  </si>
  <si>
    <t>MEDIUM RISK</t>
  </si>
  <si>
    <t>HIGH RISK</t>
  </si>
  <si>
    <t>D</t>
  </si>
  <si>
    <t>P</t>
  </si>
  <si>
    <t>sisa waktu pekerjaan berkurang dari 26,5 bulan menjadi hanya 18 bulan</t>
  </si>
  <si>
    <t>untuk mengejar waktu menjadi 18 bulan diperlukan adanya perubahan metode, spesifikasi dan desain yang menyebabkan  temuan audit</t>
  </si>
  <si>
    <t>TKDN</t>
  </si>
  <si>
    <t>1. Meningkatkan resiko tuduhan dari pihak eksternal adanya indikasi proses tender diwarnai kepentingan pribadi/golongan apabila dalam addendum kontrak terjadi penambahan biaya yang nilai penambahan nilai kontraknya melampaui selisih pemenang I dan II
2. Meningkatkan resiko potensi audit berupa pengembalian selisih biaya akibat addendum</t>
  </si>
  <si>
    <t>a. ITB melakukan penyelidikan tanah lanjutan dengan rekomendasi harus dilakukan Penambahan pekerjaan Pematangan Lahan.
b. Perubahan desain/metode konstruksi</t>
  </si>
  <si>
    <t>Proses Addendum Kontrak mendapat pendampingan dari Advisor LKPP, BPKP dan pengawalan dan pengamanan Kejati.</t>
  </si>
  <si>
    <t>1). Koordinasi yang intens antara PPK, MK, Kontraktor, PIU, Tim Teknis.
2). Memastikan bahwa addendum yang menyebabkan penambahan biaya tetap dalam koridor 10% dan memperhatikan selisih antara pemenang urutan harga 1 dan 2
3). memastikan bahwa perubahan metode, spesifikasi dan desain sesuai dengan harga pasar.</t>
  </si>
  <si>
    <t>Fungsi bangunan tidak tercapai sesuai desain</t>
  </si>
  <si>
    <t>Material on Site</t>
  </si>
  <si>
    <t>kinerja penyerapan anggaran</t>
  </si>
  <si>
    <t>Terjadi Addendum Kontrak  berupa penambahan biaya</t>
  </si>
  <si>
    <t>meningkatknya risiko keselamatan kerja</t>
  </si>
  <si>
    <t>Komunikasi dan Koordinasi yang tidak efektif</t>
  </si>
  <si>
    <t>Data dan Informasi tidak handal</t>
  </si>
  <si>
    <t xml:space="preserve">strategi percepatan konstruksi </t>
  </si>
  <si>
    <t>1. terlampauinya kuota addendum 10% mengakibatkan tidak bisa direalisasikannya addendum 
2. berubahnya fungsi bangunan dari perencanaan awal</t>
  </si>
  <si>
    <t>Mengejar kinerja penyerapan anggaran</t>
  </si>
  <si>
    <t>1. berkurangnya masa garansi pabrikan terhadap unit barang
2. membutuhkan pengelolaan khusus untuk memastikan keamanan dan kualitas barang/material yang telah ada di site.</t>
  </si>
  <si>
    <t>tidak tercapainya penyerapan anggaran sesuai rencana, sehingga harus melakukan prosesur pemindahan anggaran ke tahun berikutnya</t>
  </si>
  <si>
    <t>1. perubahan desain/metode konstruksi sebagai strategi percepatan konstruksi
2. TKDN yang menyebabkan penggantian spek barang/unit dengan porsi TKDN tinggi namun harganya juga lebih tinggi dari spek sebelumnya
3. komponen biaya/ongkos tenaga kerja yang naik karena waktu kerja menjadi shift dengan perhitungan lembur</t>
  </si>
  <si>
    <t xml:space="preserve">1. Kuota addendum 10% kemungkinan terlampaui;
2. perubahan yang tidak sesuai berpotensi menjadi temuan audit
</t>
  </si>
  <si>
    <t>dampak dari percepatan konstruksi</t>
  </si>
  <si>
    <t>Percepatan mengakibatkan proses pekerjaan konstruksi perlu dilakukan dengan 3 Shift dan berjalan 24 jam, ini mengakibatkan risiko kecelakaan kerja yang cukup tinggi</t>
  </si>
  <si>
    <t>Belum meratanya pemahaman pola komunikasi dan kewenangan keputusan sesuai prosedur pelaksanaan proyek dana Pemerintah</t>
  </si>
  <si>
    <t>1. Kesalahan pengambilan keputusan oleh pihak yang tidak memiliki wewenang;
2. pelaksanaan pekerjaan yang tidak efisien.</t>
  </si>
  <si>
    <t>1. tidak lancarnya komunikasi
2. tidak optimalnya prosedur akses data &amp; informasi proyek bagi pihak-pihak yang berkepentingan</t>
  </si>
  <si>
    <t>1. progress penyelesaian pekerjaan yang tertinggal dari rencana 
2. kurang matangnya penyusunan rencana penyerapan</t>
  </si>
  <si>
    <t>4 = Signifikan</t>
  </si>
  <si>
    <t>2 = Minor</t>
  </si>
  <si>
    <t>1 = Tidak Signifikan</t>
  </si>
  <si>
    <t>koordinasi yang intens antara PPK, MK, Kontraktor, PIU, Tim Teknis memastikan kuota addendum 10% dan fungsi bangunan dari perencanaan awal tidak berubah</t>
  </si>
  <si>
    <t>1. Tempat Material On Site menggunakan area lahan yg belum dipakai atau gudang kontraktor; 
2. perlu dibuat klausul khusus tentang tanggungjawab keamanan dan mutu MoS apabila dalam kontrak belum terakomodir.</t>
  </si>
  <si>
    <t>PIU &amp; PPK melakukan koordinasi dengan Dit. Kelembagaan sejak awal jika terjadi keterlambatan penyerapan anggaran</t>
  </si>
  <si>
    <t xml:space="preserve">MK mengidentifikasi lebih awal potensi-potensi perubahan kontrak yang berdampak pada bertambahnya biaya dan mengkomunikasikan secara intens kepada PPK 
</t>
  </si>
  <si>
    <t>MK</t>
  </si>
  <si>
    <t>Proses Addendum Kontrak mendapat pendampingan dari Advisor LKPP, BPKP dan pengawalan dan pengamanan Kejati</t>
  </si>
  <si>
    <t>Kontraktor, MK, Tim PPK, PIU, Tim Teknis memastikan bahwa prosedur persetujuan atas semua tindakan dilapangan telah dilakukan dengan benar</t>
  </si>
  <si>
    <t>MK dan PPK</t>
  </si>
  <si>
    <t>kontraktor perlu membuat prosedur khusus tentang keselamatan kerja yang berkaitan dengan tenaga kerja di shift lembur yang disetujui oleh MK dan PIU</t>
  </si>
  <si>
    <t>Kontraktor</t>
  </si>
  <si>
    <t>MK membuat prosedur alur proses pengambilan keputusan yang disetujui oleh PIU dan diketahui oleh PPK</t>
  </si>
  <si>
    <t>REVISI</t>
  </si>
  <si>
    <t>Belanja Pegawai</t>
  </si>
  <si>
    <t>Belanja Barang</t>
  </si>
  <si>
    <t>Belanja Jasa</t>
  </si>
  <si>
    <t>JUMLAH BELANJA</t>
  </si>
  <si>
    <t>BELANJA PEGAWAI</t>
  </si>
  <si>
    <t>NIP/Nopeg</t>
  </si>
  <si>
    <t>Fak/Sek</t>
  </si>
  <si>
    <t>Kualifikasi</t>
  </si>
  <si>
    <t>Total Honor</t>
  </si>
  <si>
    <t>Penggunaan pada Bulan</t>
  </si>
  <si>
    <t>No Rekening</t>
  </si>
  <si>
    <t>Nama Bank</t>
  </si>
  <si>
    <t>No. NPWP</t>
  </si>
  <si>
    <t>Juni</t>
  </si>
  <si>
    <t>Juli</t>
  </si>
  <si>
    <t>Agustus</t>
  </si>
  <si>
    <t>September</t>
  </si>
  <si>
    <t>Oktober</t>
  </si>
  <si>
    <t>Januari</t>
  </si>
  <si>
    <t>Februari</t>
  </si>
  <si>
    <t>BELANJA  BARANG ASET</t>
  </si>
  <si>
    <t>Nama Barang</t>
  </si>
  <si>
    <t>Spesifikasi</t>
  </si>
  <si>
    <t>Satuan</t>
  </si>
  <si>
    <t>Jumlah Barang</t>
  </si>
  <si>
    <t>Harga Satuan (Rp)</t>
  </si>
  <si>
    <t>Total Harga (Rp)</t>
  </si>
  <si>
    <t>Persetujuan UPT Logistik</t>
  </si>
  <si>
    <t>Adm</t>
  </si>
  <si>
    <t>Teknis</t>
  </si>
  <si>
    <t>April</t>
  </si>
  <si>
    <t>Mei</t>
  </si>
  <si>
    <t>Diunitkan</t>
  </si>
  <si>
    <t>Diadakan oleh UPT Logistik</t>
  </si>
  <si>
    <t>BELANJA  BARANG NON ASET</t>
  </si>
  <si>
    <t xml:space="preserve">BELANJA  JASA </t>
  </si>
  <si>
    <t>NIP/Nopeg/NIM</t>
  </si>
  <si>
    <t>Fak/Sek/Unit</t>
  </si>
  <si>
    <t>Penggunaan pada Bulan *</t>
  </si>
  <si>
    <t>No NPWP</t>
  </si>
  <si>
    <t>Maret</t>
  </si>
  <si>
    <t>SUBTOTAL</t>
  </si>
  <si>
    <t>Nama Jasa</t>
  </si>
  <si>
    <t>Jumlah</t>
  </si>
  <si>
    <t>RINCIAN ANGGARAN BIAYA PROGRAM PENGEMBANGAN</t>
  </si>
  <si>
    <t>Judul Kegiatan</t>
  </si>
  <si>
    <t>Belanja Modal</t>
  </si>
  <si>
    <t xml:space="preserve">Bandung, </t>
  </si>
  <si>
    <t>Nama</t>
  </si>
  <si>
    <t>Jasa Honor</t>
  </si>
  <si>
    <t>Selain Jasa Honor</t>
  </si>
  <si>
    <t xml:space="preserve">Maret </t>
  </si>
  <si>
    <t>Meiu</t>
  </si>
  <si>
    <t>oktober</t>
  </si>
  <si>
    <r>
      <t xml:space="preserve">Jelaskan tentang sumberdaya dan dana yang dibutuhkan untuk melakukan setiap kegiatan (Gunakan </t>
    </r>
    <r>
      <rPr>
        <b/>
        <sz val="9"/>
        <color theme="1"/>
        <rFont val="Arial Narrow"/>
        <family val="2"/>
      </rPr>
      <t>Lampiran RAB</t>
    </r>
    <r>
      <rPr>
        <sz val="9"/>
        <color theme="1"/>
        <rFont val="Arial Narrow"/>
        <family val="2"/>
      </rPr>
      <t xml:space="preserve"> untuk rincian sumberdaya yang diperlukan).</t>
    </r>
  </si>
  <si>
    <t>Input</t>
  </si>
  <si>
    <t>Proses</t>
  </si>
  <si>
    <t>Lain-lain</t>
  </si>
  <si>
    <t>Manajemen Administrasi</t>
  </si>
  <si>
    <t>EVALUASI MITIGASI RISIKO</t>
  </si>
  <si>
    <t>PD</t>
  </si>
  <si>
    <t>Skor</t>
  </si>
  <si>
    <t>VERY LOW RISK</t>
  </si>
  <si>
    <t>VERY HIGH RISK</t>
  </si>
  <si>
    <t>Waktu</t>
  </si>
  <si>
    <t>Output</t>
  </si>
  <si>
    <t>Mutu/kualitas</t>
  </si>
  <si>
    <t>Biaya</t>
  </si>
  <si>
    <t>Jenis Kajian Risiko</t>
  </si>
  <si>
    <t>Kategori Kajian Risiko</t>
  </si>
  <si>
    <t>Jenis Kajian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</si>
</sst>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Rp&quot;* #,##0_);_(&quot;Rp&quot;* \(#,##0\);_(&quot;Rp&quot;* &quot;-&quot;_);_(@_)"/>
  </numFmts>
  <fonts count="4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0"/>
      <name val="Verdana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Verdana"/>
      <family val="2"/>
    </font>
    <font>
      <b/>
      <sz val="11"/>
      <name val="Verdana"/>
      <family val="2"/>
    </font>
    <font>
      <b/>
      <sz val="11"/>
      <color theme="0"/>
      <name val="Verdana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Tw Cen MT Condensed Extra Bold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7.5"/>
      <color theme="1"/>
      <name val="Arial Narrow"/>
      <family val="2"/>
    </font>
    <font>
      <sz val="12"/>
      <color theme="1"/>
      <name val="Tw Cen MT Condensed Extra Bold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3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7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204">
    <xf numFmtId="0" fontId="0" fillId="0" borderId="0" xfId="0"/>
    <xf numFmtId="0" fontId="7" fillId="0" borderId="0" xfId="0" applyFont="1"/>
    <xf numFmtId="0" fontId="10" fillId="5" borderId="2" xfId="3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0" borderId="2" xfId="3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2" fillId="8" borderId="0" xfId="0" applyFont="1" applyFill="1"/>
    <xf numFmtId="0" fontId="13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8" fillId="12" borderId="2" xfId="0" applyFont="1" applyFill="1" applyBorder="1" applyAlignment="1">
      <alignment horizontal="center" vertical="center" wrapText="1" readingOrder="1"/>
    </xf>
    <xf numFmtId="0" fontId="0" fillId="9" borderId="2" xfId="0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center" vertical="center" wrapText="1" readingOrder="1"/>
    </xf>
    <xf numFmtId="0" fontId="0" fillId="11" borderId="2" xfId="0" applyFill="1" applyBorder="1" applyAlignment="1">
      <alignment horizontal="center" vertical="center" wrapText="1" readingOrder="1"/>
    </xf>
    <xf numFmtId="0" fontId="17" fillId="6" borderId="2" xfId="0" applyFont="1" applyFill="1" applyBorder="1" applyAlignment="1">
      <alignment horizontal="center" vertical="center" wrapText="1" readingOrder="1"/>
    </xf>
    <xf numFmtId="0" fontId="18" fillId="0" borderId="2" xfId="0" applyFont="1" applyBorder="1" applyAlignment="1">
      <alignment horizontal="center" vertical="center" wrapText="1" readingOrder="1"/>
    </xf>
    <xf numFmtId="3" fontId="17" fillId="6" borderId="2" xfId="0" applyNumberFormat="1" applyFont="1" applyFill="1" applyBorder="1" applyAlignment="1">
      <alignment horizontal="center" vertical="center" wrapText="1" readingOrder="1"/>
    </xf>
    <xf numFmtId="0" fontId="18" fillId="2" borderId="2" xfId="0" applyFont="1" applyFill="1" applyBorder="1" applyAlignment="1">
      <alignment horizontal="center" vertical="center" wrapText="1" readingOrder="1"/>
    </xf>
    <xf numFmtId="0" fontId="0" fillId="13" borderId="7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9" fontId="0" fillId="0" borderId="0" xfId="0" applyNumberFormat="1"/>
    <xf numFmtId="0" fontId="0" fillId="9" borderId="2" xfId="0" applyFill="1" applyBorder="1" applyAlignment="1">
      <alignment vertical="center" wrapText="1"/>
    </xf>
    <xf numFmtId="10" fontId="0" fillId="0" borderId="0" xfId="0" applyNumberFormat="1"/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21" fillId="0" borderId="0" xfId="0" applyFont="1"/>
    <xf numFmtId="0" fontId="3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2" fillId="0" borderId="19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7" xfId="0" applyBorder="1"/>
    <xf numFmtId="0" fontId="0" fillId="0" borderId="24" xfId="0" applyBorder="1"/>
    <xf numFmtId="164" fontId="28" fillId="0" borderId="2" xfId="1" applyFont="1" applyBorder="1" applyAlignment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17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33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4" fillId="2" borderId="2" xfId="2" applyFont="1" applyFill="1" applyBorder="1" applyAlignment="1" applyProtection="1">
      <alignment horizontal="center" vertical="center" wrapText="1"/>
    </xf>
    <xf numFmtId="0" fontId="39" fillId="0" borderId="0" xfId="3" applyFont="1" applyAlignment="1">
      <alignment vertical="center"/>
    </xf>
    <xf numFmtId="0" fontId="35" fillId="0" borderId="0" xfId="3" applyFont="1" applyAlignment="1">
      <alignment vertical="center"/>
    </xf>
    <xf numFmtId="0" fontId="36" fillId="0" borderId="0" xfId="3" applyFont="1" applyAlignment="1">
      <alignment horizontal="left" vertical="center"/>
    </xf>
    <xf numFmtId="0" fontId="36" fillId="0" borderId="0" xfId="3" applyFont="1" applyAlignment="1">
      <alignment vertical="center"/>
    </xf>
    <xf numFmtId="0" fontId="35" fillId="0" borderId="0" xfId="3" applyFont="1" applyAlignment="1">
      <alignment horizontal="center" vertical="center"/>
    </xf>
    <xf numFmtId="166" fontId="40" fillId="0" borderId="3" xfId="3" applyNumberFormat="1" applyFont="1" applyBorder="1" applyAlignment="1">
      <alignment horizontal="right" vertical="center"/>
    </xf>
    <xf numFmtId="166" fontId="40" fillId="0" borderId="2" xfId="5" applyNumberFormat="1" applyFont="1" applyBorder="1" applyAlignment="1">
      <alignment vertical="center"/>
    </xf>
    <xf numFmtId="166" fontId="39" fillId="0" borderId="0" xfId="5" applyNumberFormat="1" applyFont="1" applyFill="1" applyBorder="1" applyAlignment="1">
      <alignment vertical="center"/>
    </xf>
    <xf numFmtId="166" fontId="39" fillId="0" borderId="0" xfId="5" applyNumberFormat="1" applyFont="1" applyAlignment="1">
      <alignment vertical="center"/>
    </xf>
    <xf numFmtId="166" fontId="40" fillId="0" borderId="2" xfId="6" applyNumberFormat="1" applyFont="1" applyBorder="1" applyAlignment="1">
      <alignment vertical="center"/>
    </xf>
    <xf numFmtId="166" fontId="41" fillId="16" borderId="3" xfId="3" applyNumberFormat="1" applyFont="1" applyFill="1" applyBorder="1" applyAlignment="1">
      <alignment horizontal="right" vertical="center"/>
    </xf>
    <xf numFmtId="166" fontId="41" fillId="16" borderId="2" xfId="5" applyNumberFormat="1" applyFont="1" applyFill="1" applyBorder="1" applyAlignment="1">
      <alignment vertical="center"/>
    </xf>
    <xf numFmtId="166" fontId="39" fillId="0" borderId="0" xfId="3" applyNumberFormat="1" applyFont="1" applyAlignment="1">
      <alignment vertical="center"/>
    </xf>
    <xf numFmtId="165" fontId="39" fillId="0" borderId="0" xfId="3" applyNumberFormat="1" applyFont="1" applyAlignment="1">
      <alignment vertical="center"/>
    </xf>
    <xf numFmtId="0" fontId="5" fillId="0" borderId="0" xfId="3" applyAlignment="1">
      <alignment vertical="center"/>
    </xf>
    <xf numFmtId="0" fontId="42" fillId="16" borderId="3" xfId="3" applyFont="1" applyFill="1" applyBorder="1" applyAlignment="1">
      <alignment vertical="center" wrapText="1"/>
    </xf>
    <xf numFmtId="0" fontId="42" fillId="16" borderId="4" xfId="3" applyFont="1" applyFill="1" applyBorder="1" applyAlignment="1">
      <alignment vertical="center" wrapText="1"/>
    </xf>
    <xf numFmtId="0" fontId="5" fillId="0" borderId="0" xfId="3" applyAlignment="1">
      <alignment horizontal="center" vertical="center" wrapText="1"/>
    </xf>
    <xf numFmtId="0" fontId="39" fillId="0" borderId="0" xfId="3" applyFont="1" applyAlignment="1">
      <alignment horizontal="center" vertical="center" wrapText="1"/>
    </xf>
    <xf numFmtId="0" fontId="42" fillId="16" borderId="2" xfId="3" applyFont="1" applyFill="1" applyBorder="1" applyAlignment="1">
      <alignment horizontal="center" vertical="center" wrapText="1"/>
    </xf>
    <xf numFmtId="0" fontId="5" fillId="0" borderId="2" xfId="3" applyBorder="1" applyAlignment="1">
      <alignment horizontal="center" vertical="center" wrapText="1"/>
    </xf>
    <xf numFmtId="0" fontId="5" fillId="0" borderId="2" xfId="7" applyBorder="1" applyAlignment="1">
      <alignment vertical="center"/>
    </xf>
    <xf numFmtId="0" fontId="5" fillId="0" borderId="27" xfId="3" applyBorder="1" applyAlignment="1">
      <alignment horizontal="center" vertical="center" wrapText="1"/>
    </xf>
    <xf numFmtId="0" fontId="5" fillId="0" borderId="2" xfId="3" applyBorder="1" applyAlignment="1">
      <alignment horizontal="left" vertical="center"/>
    </xf>
    <xf numFmtId="167" fontId="5" fillId="0" borderId="2" xfId="3" applyNumberFormat="1" applyBorder="1" applyAlignment="1">
      <alignment vertical="center" wrapText="1"/>
    </xf>
    <xf numFmtId="0" fontId="5" fillId="0" borderId="0" xfId="7" applyAlignment="1">
      <alignment vertical="center"/>
    </xf>
    <xf numFmtId="0" fontId="5" fillId="0" borderId="18" xfId="3" applyBorder="1" applyAlignment="1">
      <alignment vertical="center"/>
    </xf>
    <xf numFmtId="0" fontId="5" fillId="0" borderId="20" xfId="3" applyBorder="1" applyAlignment="1">
      <alignment vertical="center"/>
    </xf>
    <xf numFmtId="0" fontId="42" fillId="16" borderId="3" xfId="3" applyFont="1" applyFill="1" applyBorder="1" applyAlignment="1">
      <alignment horizontal="center" vertical="center"/>
    </xf>
    <xf numFmtId="167" fontId="42" fillId="16" borderId="2" xfId="3" applyNumberFormat="1" applyFont="1" applyFill="1" applyBorder="1" applyAlignment="1">
      <alignment vertical="center"/>
    </xf>
    <xf numFmtId="0" fontId="42" fillId="16" borderId="4" xfId="3" applyFont="1" applyFill="1" applyBorder="1" applyAlignment="1">
      <alignment horizontal="center" vertical="center" wrapText="1"/>
    </xf>
    <xf numFmtId="0" fontId="5" fillId="0" borderId="2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2" xfId="3" applyBorder="1" applyAlignment="1">
      <alignment vertical="center"/>
    </xf>
    <xf numFmtId="0" fontId="42" fillId="16" borderId="2" xfId="3" applyFont="1" applyFill="1" applyBorder="1" applyAlignment="1">
      <alignment horizontal="center" vertical="center"/>
    </xf>
    <xf numFmtId="167" fontId="42" fillId="16" borderId="2" xfId="3" applyNumberFormat="1" applyFont="1" applyFill="1" applyBorder="1" applyAlignment="1">
      <alignment horizontal="center" vertical="center"/>
    </xf>
    <xf numFmtId="0" fontId="5" fillId="0" borderId="0" xfId="3" applyAlignment="1">
      <alignment horizontal="center" vertical="center"/>
    </xf>
    <xf numFmtId="0" fontId="5" fillId="0" borderId="2" xfId="3" applyBorder="1" applyAlignment="1">
      <alignment vertical="center" wrapText="1"/>
    </xf>
    <xf numFmtId="0" fontId="5" fillId="0" borderId="27" xfId="3" applyBorder="1" applyAlignment="1">
      <alignment horizontal="left" vertical="center" wrapText="1"/>
    </xf>
    <xf numFmtId="167" fontId="5" fillId="0" borderId="2" xfId="3" applyNumberFormat="1" applyBorder="1" applyAlignment="1">
      <alignment horizontal="center" vertical="center" wrapText="1"/>
    </xf>
    <xf numFmtId="1" fontId="5" fillId="0" borderId="27" xfId="3" quotePrefix="1" applyNumberFormat="1" applyBorder="1" applyAlignment="1">
      <alignment horizontal="center" vertical="center" wrapText="1"/>
    </xf>
    <xf numFmtId="0" fontId="42" fillId="0" borderId="0" xfId="3" applyFont="1" applyAlignment="1">
      <alignment vertical="center"/>
    </xf>
    <xf numFmtId="0" fontId="42" fillId="0" borderId="0" xfId="3" applyFont="1" applyAlignment="1">
      <alignment horizontal="center" vertical="center"/>
    </xf>
    <xf numFmtId="0" fontId="43" fillId="16" borderId="2" xfId="3" applyFont="1" applyFill="1" applyBorder="1" applyAlignment="1">
      <alignment horizontal="center" vertical="center"/>
    </xf>
    <xf numFmtId="0" fontId="5" fillId="0" borderId="17" xfId="3" applyBorder="1" applyAlignment="1">
      <alignment horizontal="center" vertical="center"/>
    </xf>
    <xf numFmtId="0" fontId="44" fillId="0" borderId="18" xfId="3" applyFont="1" applyBorder="1" applyAlignment="1">
      <alignment horizontal="center" vertical="center"/>
    </xf>
    <xf numFmtId="167" fontId="5" fillId="0" borderId="18" xfId="3" applyNumberFormat="1" applyBorder="1" applyAlignment="1">
      <alignment vertical="center"/>
    </xf>
    <xf numFmtId="167" fontId="5" fillId="0" borderId="4" xfId="3" applyNumberFormat="1" applyBorder="1" applyAlignment="1">
      <alignment vertical="center"/>
    </xf>
    <xf numFmtId="167" fontId="5" fillId="0" borderId="2" xfId="3" applyNumberFormat="1" applyBorder="1" applyAlignment="1">
      <alignment vertical="center"/>
    </xf>
    <xf numFmtId="167" fontId="5" fillId="0" borderId="0" xfId="3" applyNumberFormat="1" applyAlignment="1">
      <alignment vertical="center"/>
    </xf>
    <xf numFmtId="0" fontId="43" fillId="17" borderId="2" xfId="3" applyFont="1" applyFill="1" applyBorder="1" applyAlignment="1">
      <alignment horizontal="center" vertical="center"/>
    </xf>
    <xf numFmtId="167" fontId="42" fillId="17" borderId="5" xfId="3" applyNumberFormat="1" applyFont="1" applyFill="1" applyBorder="1" applyAlignment="1">
      <alignment vertical="center"/>
    </xf>
    <xf numFmtId="167" fontId="42" fillId="16" borderId="5" xfId="3" applyNumberFormat="1" applyFont="1" applyFill="1" applyBorder="1" applyAlignment="1">
      <alignment horizontal="center" vertical="center"/>
    </xf>
    <xf numFmtId="0" fontId="5" fillId="0" borderId="0" xfId="3" applyAlignment="1">
      <alignment horizontal="right" vertical="center"/>
    </xf>
    <xf numFmtId="0" fontId="45" fillId="0" borderId="0" xfId="3" applyFont="1" applyAlignment="1">
      <alignment horizontal="left" vertical="center"/>
    </xf>
    <xf numFmtId="165" fontId="5" fillId="0" borderId="0" xfId="5" applyFont="1" applyAlignment="1">
      <alignment vertical="center"/>
    </xf>
    <xf numFmtId="165" fontId="5" fillId="0" borderId="0" xfId="3" applyNumberFormat="1" applyAlignment="1">
      <alignment vertical="center"/>
    </xf>
    <xf numFmtId="0" fontId="40" fillId="0" borderId="0" xfId="3" applyFont="1" applyAlignment="1">
      <alignment vertical="center"/>
    </xf>
    <xf numFmtId="0" fontId="5" fillId="0" borderId="0" xfId="3" quotePrefix="1" applyAlignment="1">
      <alignment horizontal="center" vertical="center"/>
    </xf>
    <xf numFmtId="0" fontId="5" fillId="0" borderId="0" xfId="3" applyAlignment="1">
      <alignment horizontal="left" vertical="center"/>
    </xf>
    <xf numFmtId="0" fontId="41" fillId="0" borderId="0" xfId="3" applyFont="1" applyAlignment="1">
      <alignment vertical="center"/>
    </xf>
    <xf numFmtId="0" fontId="5" fillId="0" borderId="0" xfId="3" quotePrefix="1" applyAlignment="1">
      <alignment vertical="center"/>
    </xf>
    <xf numFmtId="0" fontId="39" fillId="0" borderId="0" xfId="3" quotePrefix="1" applyFont="1" applyAlignment="1">
      <alignment vertical="center"/>
    </xf>
    <xf numFmtId="0" fontId="32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2" fillId="6" borderId="2" xfId="3" applyFont="1" applyFill="1" applyBorder="1" applyAlignment="1">
      <alignment horizontal="center" vertical="center" wrapText="1"/>
    </xf>
    <xf numFmtId="0" fontId="6" fillId="6" borderId="2" xfId="0" applyFont="1" applyFill="1" applyBorder="1"/>
    <xf numFmtId="0" fontId="11" fillId="4" borderId="2" xfId="3" applyFont="1" applyFill="1" applyBorder="1" applyAlignment="1">
      <alignment horizontal="center" vertical="center" wrapText="1"/>
    </xf>
    <xf numFmtId="0" fontId="12" fillId="18" borderId="2" xfId="3" applyFont="1" applyFill="1" applyBorder="1" applyAlignment="1">
      <alignment horizontal="center" vertical="center" wrapText="1"/>
    </xf>
    <xf numFmtId="0" fontId="6" fillId="18" borderId="2" xfId="0" applyFont="1" applyFill="1" applyBorder="1"/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42" fillId="16" borderId="25" xfId="3" applyFont="1" applyFill="1" applyBorder="1" applyAlignment="1">
      <alignment horizontal="center" vertical="center" wrapText="1"/>
    </xf>
    <xf numFmtId="0" fontId="42" fillId="16" borderId="27" xfId="3" applyFont="1" applyFill="1" applyBorder="1" applyAlignment="1">
      <alignment horizontal="center" vertical="center" wrapText="1"/>
    </xf>
    <xf numFmtId="0" fontId="42" fillId="16" borderId="3" xfId="3" applyFont="1" applyFill="1" applyBorder="1" applyAlignment="1">
      <alignment horizontal="center" vertical="center" wrapText="1"/>
    </xf>
    <xf numFmtId="0" fontId="42" fillId="16" borderId="5" xfId="3" applyFont="1" applyFill="1" applyBorder="1" applyAlignment="1">
      <alignment horizontal="center" vertical="center" wrapText="1"/>
    </xf>
    <xf numFmtId="0" fontId="42" fillId="16" borderId="4" xfId="3" applyFont="1" applyFill="1" applyBorder="1" applyAlignment="1">
      <alignment horizontal="center" vertical="center" wrapText="1"/>
    </xf>
    <xf numFmtId="0" fontId="42" fillId="16" borderId="26" xfId="3" applyFont="1" applyFill="1" applyBorder="1" applyAlignment="1">
      <alignment horizontal="center" vertical="center" wrapText="1"/>
    </xf>
    <xf numFmtId="0" fontId="42" fillId="16" borderId="2" xfId="3" applyFont="1" applyFill="1" applyBorder="1" applyAlignment="1">
      <alignment horizontal="center" vertical="center" wrapText="1"/>
    </xf>
    <xf numFmtId="0" fontId="42" fillId="0" borderId="0" xfId="3" applyFont="1" applyAlignment="1">
      <alignment horizontal="left" vertical="center"/>
    </xf>
    <xf numFmtId="0" fontId="42" fillId="16" borderId="20" xfId="3" applyFont="1" applyFill="1" applyBorder="1" applyAlignment="1">
      <alignment horizontal="center" vertical="center" wrapText="1"/>
    </xf>
    <xf numFmtId="0" fontId="42" fillId="16" borderId="24" xfId="3" applyFont="1" applyFill="1" applyBorder="1" applyAlignment="1">
      <alignment horizontal="center" vertical="center" wrapText="1"/>
    </xf>
    <xf numFmtId="0" fontId="37" fillId="0" borderId="0" xfId="3" applyFont="1" applyAlignment="1">
      <alignment horizontal="left" vertical="center"/>
    </xf>
    <xf numFmtId="0" fontId="38" fillId="0" borderId="0" xfId="3" applyFont="1" applyAlignment="1">
      <alignment horizontal="left" vertical="center"/>
    </xf>
    <xf numFmtId="0" fontId="36" fillId="0" borderId="0" xfId="3" applyFont="1" applyAlignment="1">
      <alignment horizontal="left" vertical="center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 readingOrder="1"/>
    </xf>
    <xf numFmtId="0" fontId="0" fillId="9" borderId="2" xfId="0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textRotation="90" wrapText="1"/>
    </xf>
    <xf numFmtId="0" fontId="0" fillId="13" borderId="12" xfId="0" applyFill="1" applyBorder="1" applyAlignment="1">
      <alignment horizontal="center" vertical="center" textRotation="90" wrapText="1"/>
    </xf>
    <xf numFmtId="0" fontId="0" fillId="13" borderId="13" xfId="0" applyFill="1" applyBorder="1" applyAlignment="1">
      <alignment horizontal="center" vertical="center" textRotation="90" wrapText="1"/>
    </xf>
  </cellXfs>
  <cellStyles count="8">
    <cellStyle name="Comma [0]" xfId="1" builtinId="6"/>
    <cellStyle name="Comma [0] 2" xfId="6" xr:uid="{65F3CFA3-ECED-2E44-A3F5-A636098D56C8}"/>
    <cellStyle name="Comma 2" xfId="5" xr:uid="{6CD032C4-82C2-2441-88B7-B2E51BCE4DFA}"/>
    <cellStyle name="Hyperlink" xfId="2" builtinId="8"/>
    <cellStyle name="Normal" xfId="0" builtinId="0"/>
    <cellStyle name="Normal 2" xfId="4" xr:uid="{4EDC2D26-56A6-AA4C-A949-E0775269FD17}"/>
    <cellStyle name="Normal 3" xfId="3" xr:uid="{64F55AD1-1E89-2B45-B5E8-916DDCC24A12}"/>
    <cellStyle name="Normal 4" xfId="7" xr:uid="{09897FD1-AC29-5845-AE9B-5F220B4F4D29}"/>
  </cellStyles>
  <dxfs count="8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fgColor auto="1"/>
          <bgColor rgb="FFFFC000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499984740745262"/>
      </font>
      <fill>
        <patternFill patternType="solid">
          <fgColor auto="1"/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\D-A-T-A\Abk-2005\BOD-25\TLJ-INF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Direktorat%20Perencanaan/03_Manajemen%20Risiko/Monitoring/Risk%20Register%20ITB%20202212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7"/>
      <sheetName val="Sheet6"/>
      <sheetName val="Sheet5"/>
      <sheetName val="Sheet4"/>
      <sheetName val="Sheet3"/>
      <sheetName val="Sheet2"/>
      <sheetName val="PERHITUNGAN  KEEKONOMIAN"/>
      <sheetName val="SENSITIVIT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E9" t="e">
            <v>#DIV/0!</v>
          </cell>
          <cell r="F9">
            <v>-6.7631981288091296</v>
          </cell>
        </row>
        <row r="10">
          <cell r="F10">
            <v>-0.63827521423159772</v>
          </cell>
        </row>
        <row r="11">
          <cell r="F11">
            <v>3.6572390906291554</v>
          </cell>
        </row>
        <row r="12">
          <cell r="F12">
            <v>21.456293016253657</v>
          </cell>
        </row>
        <row r="13">
          <cell r="F13">
            <v>10.355252317296802</v>
          </cell>
        </row>
        <row r="14">
          <cell r="F14">
            <v>13.35879276476996</v>
          </cell>
        </row>
        <row r="15">
          <cell r="F15">
            <v>16.311813025390652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4BAA-2477-5949-B9B6-91FAD150583E}">
  <dimension ref="A1:D35"/>
  <sheetViews>
    <sheetView topLeftCell="A16" zoomScale="130" zoomScaleNormal="130" workbookViewId="0">
      <selection activeCell="B10" sqref="B10"/>
    </sheetView>
  </sheetViews>
  <sheetFormatPr defaultColWidth="11" defaultRowHeight="15.75" x14ac:dyDescent="0.25"/>
  <cols>
    <col min="1" max="1" width="26" customWidth="1"/>
    <col min="2" max="2" width="17.375" customWidth="1"/>
  </cols>
  <sheetData>
    <row r="1" spans="1:2" x14ac:dyDescent="0.25">
      <c r="A1" s="10" t="s">
        <v>439</v>
      </c>
    </row>
    <row r="2" spans="1:2" x14ac:dyDescent="0.25">
      <c r="A2" t="s">
        <v>424</v>
      </c>
    </row>
    <row r="3" spans="1:2" x14ac:dyDescent="0.25">
      <c r="A3" t="s">
        <v>434</v>
      </c>
    </row>
    <row r="5" spans="1:2" x14ac:dyDescent="0.25">
      <c r="A5" s="10" t="s">
        <v>206</v>
      </c>
    </row>
    <row r="6" spans="1:2" x14ac:dyDescent="0.25">
      <c r="A6" t="s">
        <v>9</v>
      </c>
      <c r="B6" t="s">
        <v>424</v>
      </c>
    </row>
    <row r="7" spans="1:2" x14ac:dyDescent="0.25">
      <c r="A7" t="s">
        <v>8</v>
      </c>
      <c r="B7" t="s">
        <v>424</v>
      </c>
    </row>
    <row r="8" spans="1:2" x14ac:dyDescent="0.25">
      <c r="A8" t="s">
        <v>210</v>
      </c>
      <c r="B8" t="s">
        <v>424</v>
      </c>
    </row>
    <row r="9" spans="1:2" x14ac:dyDescent="0.25">
      <c r="A9" t="s">
        <v>427</v>
      </c>
      <c r="B9" t="s">
        <v>424</v>
      </c>
    </row>
    <row r="10" spans="1:2" x14ac:dyDescent="0.25">
      <c r="A10" t="s">
        <v>203</v>
      </c>
      <c r="B10" t="s">
        <v>425</v>
      </c>
    </row>
    <row r="11" spans="1:2" x14ac:dyDescent="0.25">
      <c r="A11" t="s">
        <v>211</v>
      </c>
      <c r="B11" t="s">
        <v>424</v>
      </c>
    </row>
    <row r="12" spans="1:2" x14ac:dyDescent="0.25">
      <c r="A12" t="s">
        <v>212</v>
      </c>
      <c r="B12" t="s">
        <v>424</v>
      </c>
    </row>
    <row r="13" spans="1:2" x14ac:dyDescent="0.25">
      <c r="A13" t="s">
        <v>426</v>
      </c>
      <c r="B13" t="s">
        <v>424</v>
      </c>
    </row>
    <row r="14" spans="1:2" x14ac:dyDescent="0.25">
      <c r="A14" t="s">
        <v>433</v>
      </c>
      <c r="B14" t="s">
        <v>434</v>
      </c>
    </row>
    <row r="15" spans="1:2" x14ac:dyDescent="0.25">
      <c r="A15" t="s">
        <v>435</v>
      </c>
      <c r="B15" t="s">
        <v>434</v>
      </c>
    </row>
    <row r="16" spans="1:2" x14ac:dyDescent="0.25">
      <c r="A16" t="s">
        <v>436</v>
      </c>
      <c r="B16" t="s">
        <v>434</v>
      </c>
    </row>
    <row r="17" spans="1:4" x14ac:dyDescent="0.25">
      <c r="A17" t="s">
        <v>209</v>
      </c>
      <c r="B17" t="s">
        <v>434</v>
      </c>
    </row>
    <row r="21" spans="1:4" x14ac:dyDescent="0.25">
      <c r="A21" s="10" t="s">
        <v>10</v>
      </c>
    </row>
    <row r="22" spans="1:4" x14ac:dyDescent="0.25">
      <c r="A22">
        <v>1</v>
      </c>
      <c r="B22" t="s">
        <v>11</v>
      </c>
      <c r="D22" t="str">
        <f>CONCATENATE(A22," = ",B22)</f>
        <v>1 = Sangat Kecil</v>
      </c>
    </row>
    <row r="23" spans="1:4" x14ac:dyDescent="0.25">
      <c r="A23">
        <v>2</v>
      </c>
      <c r="B23" t="s">
        <v>12</v>
      </c>
      <c r="D23" t="str">
        <f t="shared" ref="D23:D26" si="0">CONCATENATE(A23," = ",B23)</f>
        <v>2 = Kecil</v>
      </c>
    </row>
    <row r="24" spans="1:4" x14ac:dyDescent="0.25">
      <c r="A24">
        <v>3</v>
      </c>
      <c r="B24" t="s">
        <v>13</v>
      </c>
      <c r="D24" t="str">
        <f t="shared" si="0"/>
        <v>3 = Sedang</v>
      </c>
    </row>
    <row r="25" spans="1:4" x14ac:dyDescent="0.25">
      <c r="A25">
        <v>4</v>
      </c>
      <c r="B25" t="s">
        <v>14</v>
      </c>
      <c r="D25" t="str">
        <f t="shared" si="0"/>
        <v>4 = Besar</v>
      </c>
    </row>
    <row r="26" spans="1:4" x14ac:dyDescent="0.25">
      <c r="A26">
        <v>5</v>
      </c>
      <c r="B26" t="s">
        <v>15</v>
      </c>
      <c r="D26" t="str">
        <f t="shared" si="0"/>
        <v>5 = Sangat Besar</v>
      </c>
    </row>
    <row r="30" spans="1:4" x14ac:dyDescent="0.25">
      <c r="A30" s="10" t="s">
        <v>16</v>
      </c>
    </row>
    <row r="31" spans="1:4" x14ac:dyDescent="0.25">
      <c r="A31">
        <v>1</v>
      </c>
      <c r="B31" t="s">
        <v>17</v>
      </c>
      <c r="D31" t="str">
        <f>CONCATENATE(A31," = ",B31)</f>
        <v>1 = Tidak Signifikan</v>
      </c>
    </row>
    <row r="32" spans="1:4" x14ac:dyDescent="0.25">
      <c r="A32">
        <v>2</v>
      </c>
      <c r="B32" t="s">
        <v>19</v>
      </c>
      <c r="D32" t="str">
        <f t="shared" ref="D32:D35" si="1">CONCATENATE(A32," = ",B32)</f>
        <v>2 = Minor</v>
      </c>
    </row>
    <row r="33" spans="1:4" x14ac:dyDescent="0.25">
      <c r="A33">
        <v>3</v>
      </c>
      <c r="B33" t="s">
        <v>20</v>
      </c>
      <c r="D33" t="str">
        <f t="shared" si="1"/>
        <v>3 = Moderat</v>
      </c>
    </row>
    <row r="34" spans="1:4" x14ac:dyDescent="0.25">
      <c r="A34">
        <v>4</v>
      </c>
      <c r="B34" t="s">
        <v>18</v>
      </c>
      <c r="D34" t="str">
        <f t="shared" si="1"/>
        <v>4 = Signifikan</v>
      </c>
    </row>
    <row r="35" spans="1:4" x14ac:dyDescent="0.25">
      <c r="A35">
        <v>5</v>
      </c>
      <c r="B35" t="s">
        <v>21</v>
      </c>
      <c r="D35" t="str">
        <f t="shared" si="1"/>
        <v>5 = Sangat Signifikan</v>
      </c>
    </row>
  </sheetData>
  <sheetProtection algorithmName="SHA-512" hashValue="uy8mAj1MVtVuqZvFqmj19nQYFBp9b9RcSagZOJcc8q958cWfRQA1tmYB3sL99RmOgXqw7OfoqLbcEYN6abJtPA==" saltValue="aE8bb7NdUPB7E3Q8iicMNQ==" spinCount="100000" sheet="1" objects="1" scenarios="1"/>
  <sortState xmlns:xlrd2="http://schemas.microsoft.com/office/spreadsheetml/2017/richdata2" ref="A6:A13">
    <sortCondition ref="A6:A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AAC44-8FDC-C142-9AFF-61FF16D5C847}">
  <sheetPr>
    <tabColor rgb="FF92D050"/>
    <pageSetUpPr fitToPage="1"/>
  </sheetPr>
  <dimension ref="A1:O60"/>
  <sheetViews>
    <sheetView zoomScale="130" zoomScaleNormal="130" workbookViewId="0">
      <selection activeCell="B14" sqref="B14:O14"/>
    </sheetView>
  </sheetViews>
  <sheetFormatPr defaultColWidth="8.875" defaultRowHeight="15.75" x14ac:dyDescent="0.25"/>
  <cols>
    <col min="1" max="1" width="3.625" customWidth="1"/>
    <col min="2" max="2" width="16" customWidth="1"/>
    <col min="3" max="4" width="12.5" customWidth="1"/>
    <col min="5" max="6" width="10.625" customWidth="1"/>
    <col min="8" max="8" width="8.625" customWidth="1"/>
    <col min="9" max="9" width="8.5" customWidth="1"/>
    <col min="10" max="12" width="8" customWidth="1"/>
    <col min="13" max="13" width="7.625" customWidth="1"/>
    <col min="14" max="14" width="8" customWidth="1"/>
    <col min="15" max="15" width="9" customWidth="1"/>
  </cols>
  <sheetData>
    <row r="1" spans="1:15" ht="18.75" x14ac:dyDescent="0.3">
      <c r="A1" s="142" t="s">
        <v>294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3" spans="1:15" x14ac:dyDescent="0.25">
      <c r="A3" s="53" t="s">
        <v>290</v>
      </c>
      <c r="B3" s="53"/>
      <c r="C3" s="53" t="s">
        <v>293</v>
      </c>
      <c r="D3" s="53"/>
    </row>
    <row r="4" spans="1:15" x14ac:dyDescent="0.25">
      <c r="A4" s="53" t="s">
        <v>291</v>
      </c>
      <c r="B4" s="53"/>
      <c r="C4" s="53" t="s">
        <v>293</v>
      </c>
      <c r="D4" s="53"/>
    </row>
    <row r="5" spans="1:15" x14ac:dyDescent="0.25">
      <c r="A5" s="53" t="s">
        <v>292</v>
      </c>
      <c r="B5" s="53"/>
      <c r="C5" s="53" t="s">
        <v>293</v>
      </c>
      <c r="D5" s="53"/>
    </row>
    <row r="7" spans="1:15" ht="15.75" customHeight="1" x14ac:dyDescent="0.25">
      <c r="A7" s="143" t="s">
        <v>216</v>
      </c>
      <c r="B7" s="60" t="s">
        <v>217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</row>
    <row r="8" spans="1:15" ht="15.75" customHeight="1" x14ac:dyDescent="0.25">
      <c r="A8" s="143"/>
      <c r="B8" s="144" t="s">
        <v>218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6"/>
    </row>
    <row r="9" spans="1:15" ht="16.5" customHeight="1" x14ac:dyDescent="0.25">
      <c r="A9" s="143"/>
      <c r="B9" s="147" t="s">
        <v>219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9"/>
    </row>
    <row r="10" spans="1:15" x14ac:dyDescent="0.25">
      <c r="A10" s="143" t="s">
        <v>220</v>
      </c>
      <c r="B10" s="60" t="s">
        <v>221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</row>
    <row r="11" spans="1:15" ht="15.75" customHeight="1" x14ac:dyDescent="0.25">
      <c r="A11" s="143"/>
      <c r="B11" s="144" t="s">
        <v>222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6"/>
    </row>
    <row r="12" spans="1:15" ht="15.75" customHeight="1" x14ac:dyDescent="0.25">
      <c r="A12" s="143"/>
      <c r="B12" s="144" t="s">
        <v>223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6"/>
    </row>
    <row r="13" spans="1:15" ht="16.5" customHeight="1" x14ac:dyDescent="0.25">
      <c r="A13" s="143"/>
      <c r="B13" s="147" t="s">
        <v>224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9"/>
    </row>
    <row r="14" spans="1:15" ht="15.75" customHeight="1" x14ac:dyDescent="0.25">
      <c r="A14" s="143" t="s">
        <v>225</v>
      </c>
      <c r="B14" s="150" t="s">
        <v>226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</row>
    <row r="15" spans="1:15" ht="15.75" customHeight="1" x14ac:dyDescent="0.25">
      <c r="A15" s="143"/>
      <c r="B15" s="151" t="s">
        <v>227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1:15" ht="16.5" customHeight="1" x14ac:dyDescent="0.25">
      <c r="A16" s="143"/>
      <c r="B16" s="152" t="s">
        <v>228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</row>
    <row r="17" spans="1:15" x14ac:dyDescent="0.25">
      <c r="A17" s="143" t="s">
        <v>229</v>
      </c>
      <c r="B17" s="150" t="s">
        <v>230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</row>
    <row r="18" spans="1:15" ht="15.75" customHeight="1" x14ac:dyDescent="0.25">
      <c r="A18" s="143"/>
      <c r="B18" s="151" t="s">
        <v>231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</row>
    <row r="19" spans="1:15" ht="16.5" customHeight="1" x14ac:dyDescent="0.25">
      <c r="A19" s="143"/>
      <c r="B19" s="152" t="s">
        <v>232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</row>
    <row r="20" spans="1:15" ht="15.75" customHeight="1" x14ac:dyDescent="0.25">
      <c r="A20" s="143" t="s">
        <v>233</v>
      </c>
      <c r="B20" s="150" t="s">
        <v>234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</row>
    <row r="21" spans="1:15" ht="15.75" customHeight="1" x14ac:dyDescent="0.25">
      <c r="A21" s="143"/>
      <c r="B21" s="151" t="s">
        <v>235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</row>
    <row r="22" spans="1:15" ht="16.5" customHeight="1" x14ac:dyDescent="0.25">
      <c r="A22" s="143"/>
      <c r="B22" s="152" t="s">
        <v>236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</row>
    <row r="23" spans="1:15" ht="15.75" customHeight="1" x14ac:dyDescent="0.25">
      <c r="A23" s="153" t="s">
        <v>237</v>
      </c>
      <c r="B23" s="150" t="s">
        <v>238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</row>
    <row r="24" spans="1:15" ht="16.5" customHeight="1" x14ac:dyDescent="0.25">
      <c r="A24" s="154"/>
      <c r="B24" s="156" t="s">
        <v>423</v>
      </c>
      <c r="C24" s="156"/>
      <c r="D24" s="156"/>
      <c r="E24" s="156"/>
      <c r="F24" s="156"/>
      <c r="G24" s="156"/>
      <c r="H24" s="156"/>
      <c r="I24" s="157"/>
      <c r="J24" s="157"/>
      <c r="K24" s="157"/>
      <c r="L24" s="157"/>
      <c r="M24" s="157"/>
      <c r="N24" s="157"/>
      <c r="O24" s="157"/>
    </row>
    <row r="25" spans="1:15" ht="15" customHeight="1" x14ac:dyDescent="0.25">
      <c r="A25" s="154"/>
      <c r="B25" s="158" t="s">
        <v>239</v>
      </c>
      <c r="C25" s="158" t="s">
        <v>240</v>
      </c>
      <c r="D25" s="158"/>
      <c r="E25" s="158"/>
      <c r="F25" s="158"/>
      <c r="G25" s="158"/>
      <c r="H25" s="158" t="s">
        <v>241</v>
      </c>
      <c r="I25" s="63"/>
      <c r="O25" s="64"/>
    </row>
    <row r="26" spans="1:15" x14ac:dyDescent="0.25">
      <c r="A26" s="154"/>
      <c r="B26" s="158"/>
      <c r="C26" s="56" t="s">
        <v>242</v>
      </c>
      <c r="D26" s="56" t="s">
        <v>243</v>
      </c>
      <c r="E26" s="56" t="s">
        <v>244</v>
      </c>
      <c r="F26" s="56" t="s">
        <v>245</v>
      </c>
      <c r="G26" s="56" t="s">
        <v>246</v>
      </c>
      <c r="H26" s="158"/>
      <c r="I26" s="63"/>
      <c r="O26" s="64"/>
    </row>
    <row r="27" spans="1:15" x14ac:dyDescent="0.25">
      <c r="A27" s="154"/>
      <c r="B27" s="57" t="s">
        <v>247</v>
      </c>
      <c r="C27" s="68"/>
      <c r="D27" s="68"/>
      <c r="E27" s="68"/>
      <c r="F27" s="68"/>
      <c r="G27" s="68"/>
      <c r="H27" s="56"/>
      <c r="I27" s="63"/>
      <c r="O27" s="64"/>
    </row>
    <row r="28" spans="1:15" x14ac:dyDescent="0.25">
      <c r="A28" s="154"/>
      <c r="B28" s="57" t="s">
        <v>248</v>
      </c>
      <c r="C28" s="68"/>
      <c r="D28" s="68"/>
      <c r="E28" s="68"/>
      <c r="F28" s="68"/>
      <c r="G28" s="68"/>
      <c r="H28" s="56"/>
      <c r="I28" s="63"/>
      <c r="O28" s="64"/>
    </row>
    <row r="29" spans="1:15" x14ac:dyDescent="0.25">
      <c r="A29" s="154"/>
      <c r="B29" s="58" t="s">
        <v>249</v>
      </c>
      <c r="C29" s="68"/>
      <c r="D29" s="68"/>
      <c r="E29" s="68"/>
      <c r="F29" s="68"/>
      <c r="G29" s="68"/>
      <c r="H29" s="56"/>
      <c r="I29" s="63"/>
      <c r="O29" s="64"/>
    </row>
    <row r="30" spans="1:15" ht="6" customHeight="1" x14ac:dyDescent="0.25">
      <c r="A30" s="155"/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</row>
    <row r="31" spans="1:15" ht="15.75" customHeight="1" x14ac:dyDescent="0.25">
      <c r="A31" s="143" t="s">
        <v>250</v>
      </c>
      <c r="B31" s="159" t="s">
        <v>251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1"/>
    </row>
    <row r="32" spans="1:15" ht="15.75" customHeight="1" x14ac:dyDescent="0.25">
      <c r="A32" s="143"/>
      <c r="B32" s="164" t="s">
        <v>252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</row>
    <row r="33" spans="1:15" ht="6" customHeight="1" x14ac:dyDescent="0.25">
      <c r="A33" s="143"/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</row>
    <row r="34" spans="1:15" ht="16.5" customHeight="1" x14ac:dyDescent="0.25">
      <c r="A34" s="143"/>
      <c r="B34" s="158" t="s">
        <v>239</v>
      </c>
      <c r="C34" s="158" t="s">
        <v>253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 t="s">
        <v>254</v>
      </c>
    </row>
    <row r="35" spans="1:15" x14ac:dyDescent="0.25">
      <c r="A35" s="143"/>
      <c r="B35" s="158"/>
      <c r="C35" s="59" t="s">
        <v>255</v>
      </c>
      <c r="D35" s="59" t="s">
        <v>256</v>
      </c>
      <c r="E35" s="59" t="s">
        <v>257</v>
      </c>
      <c r="F35" s="59" t="s">
        <v>258</v>
      </c>
      <c r="G35" s="59" t="s">
        <v>259</v>
      </c>
      <c r="H35" s="59" t="s">
        <v>260</v>
      </c>
      <c r="I35" s="59" t="s">
        <v>261</v>
      </c>
      <c r="J35" s="59" t="s">
        <v>262</v>
      </c>
      <c r="K35" s="59" t="s">
        <v>263</v>
      </c>
      <c r="L35" s="59" t="s">
        <v>264</v>
      </c>
      <c r="M35" s="59" t="s">
        <v>265</v>
      </c>
      <c r="N35" s="59" t="s">
        <v>266</v>
      </c>
      <c r="O35" s="158"/>
    </row>
    <row r="36" spans="1:15" x14ac:dyDescent="0.25">
      <c r="A36" s="143"/>
      <c r="B36" s="57" t="s">
        <v>247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1:15" x14ac:dyDescent="0.25">
      <c r="A37" s="143"/>
      <c r="B37" s="57" t="s">
        <v>267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15" ht="15.75" customHeight="1" x14ac:dyDescent="0.25">
      <c r="A38" s="143" t="s">
        <v>268</v>
      </c>
      <c r="B38" s="150" t="s">
        <v>269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</row>
    <row r="39" spans="1:15" ht="15.75" customHeight="1" x14ac:dyDescent="0.25">
      <c r="A39" s="143"/>
      <c r="B39" s="151" t="s">
        <v>270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</row>
    <row r="40" spans="1:15" ht="15.75" customHeight="1" x14ac:dyDescent="0.25">
      <c r="A40" s="143"/>
      <c r="B40" s="151" t="s">
        <v>271</v>
      </c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</row>
    <row r="41" spans="1:15" ht="16.5" customHeight="1" x14ac:dyDescent="0.25">
      <c r="A41" s="143"/>
      <c r="B41" s="152" t="s">
        <v>272</v>
      </c>
      <c r="C41" s="152"/>
      <c r="D41" s="152"/>
      <c r="E41" s="152"/>
      <c r="F41" s="152"/>
      <c r="G41" s="152"/>
      <c r="H41" s="152"/>
      <c r="I41" s="151"/>
      <c r="J41" s="151"/>
      <c r="K41" s="151"/>
      <c r="L41" s="151"/>
      <c r="M41" s="151"/>
      <c r="N41" s="151"/>
      <c r="O41" s="151"/>
    </row>
    <row r="42" spans="1:15" x14ac:dyDescent="0.25">
      <c r="A42" s="143"/>
      <c r="B42" s="158" t="s">
        <v>273</v>
      </c>
      <c r="C42" s="158"/>
      <c r="D42" s="158" t="s">
        <v>274</v>
      </c>
      <c r="E42" s="158"/>
      <c r="F42" s="158" t="s">
        <v>275</v>
      </c>
      <c r="G42" s="158"/>
      <c r="H42" s="158"/>
      <c r="I42" s="63"/>
      <c r="O42" s="64"/>
    </row>
    <row r="43" spans="1:15" x14ac:dyDescent="0.25">
      <c r="A43" s="143"/>
      <c r="B43" s="158"/>
      <c r="C43" s="158"/>
      <c r="D43" s="56" t="s">
        <v>276</v>
      </c>
      <c r="E43" s="56" t="s">
        <v>277</v>
      </c>
      <c r="F43" s="56" t="s">
        <v>276</v>
      </c>
      <c r="G43" s="56" t="s">
        <v>277</v>
      </c>
      <c r="H43" s="56" t="s">
        <v>278</v>
      </c>
      <c r="I43" s="63"/>
      <c r="O43" s="64"/>
    </row>
    <row r="44" spans="1:15" x14ac:dyDescent="0.25">
      <c r="A44" s="143"/>
      <c r="B44" s="158" t="s">
        <v>279</v>
      </c>
      <c r="C44" s="158"/>
      <c r="D44" s="56"/>
      <c r="E44" s="56"/>
      <c r="F44" s="56"/>
      <c r="G44" s="56"/>
      <c r="H44" s="56"/>
      <c r="I44" s="63"/>
      <c r="O44" s="64"/>
    </row>
    <row r="45" spans="1:15" x14ac:dyDescent="0.25">
      <c r="A45" s="143"/>
      <c r="B45" s="158" t="s">
        <v>280</v>
      </c>
      <c r="C45" s="158"/>
      <c r="D45" s="56"/>
      <c r="E45" s="56"/>
      <c r="F45" s="56"/>
      <c r="G45" s="56"/>
      <c r="H45" s="56"/>
      <c r="I45" s="65"/>
      <c r="J45" s="66"/>
      <c r="K45" s="66"/>
      <c r="L45" s="66"/>
      <c r="M45" s="66"/>
      <c r="N45" s="66"/>
      <c r="O45" s="67"/>
    </row>
    <row r="46" spans="1:15" ht="15.75" customHeight="1" x14ac:dyDescent="0.25">
      <c r="A46" s="143" t="s">
        <v>281</v>
      </c>
      <c r="B46" s="150" t="s">
        <v>282</v>
      </c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</row>
    <row r="47" spans="1:15" ht="15.75" customHeight="1" x14ac:dyDescent="0.25">
      <c r="A47" s="143"/>
      <c r="B47" s="151" t="s">
        <v>283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</row>
    <row r="48" spans="1:15" ht="16.5" customHeight="1" x14ac:dyDescent="0.25">
      <c r="A48" s="143"/>
      <c r="B48" s="152" t="s">
        <v>284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</row>
    <row r="49" spans="1:15" ht="15.75" customHeight="1" x14ac:dyDescent="0.25">
      <c r="A49" s="143" t="s">
        <v>285</v>
      </c>
      <c r="B49" s="159" t="s">
        <v>286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1"/>
    </row>
    <row r="50" spans="1:15" ht="16.5" customHeight="1" x14ac:dyDescent="0.25">
      <c r="A50" s="143"/>
      <c r="B50" s="162" t="s">
        <v>287</v>
      </c>
      <c r="C50" s="163"/>
      <c r="D50" s="163"/>
      <c r="E50" s="163"/>
      <c r="F50" s="72"/>
      <c r="G50" s="72"/>
      <c r="H50" s="72"/>
      <c r="I50" s="72"/>
      <c r="J50" s="72"/>
      <c r="K50" s="72"/>
      <c r="L50" s="72"/>
      <c r="M50" s="72"/>
      <c r="N50" s="72"/>
      <c r="O50" s="73"/>
    </row>
    <row r="51" spans="1:15" ht="16.5" x14ac:dyDescent="0.25">
      <c r="A51" s="54"/>
      <c r="B51" s="54"/>
    </row>
    <row r="52" spans="1:15" x14ac:dyDescent="0.25">
      <c r="A52" s="55"/>
      <c r="B52" s="55"/>
    </row>
    <row r="53" spans="1:15" x14ac:dyDescent="0.25">
      <c r="M53" s="55" t="s">
        <v>295</v>
      </c>
      <c r="N53" s="55"/>
    </row>
    <row r="54" spans="1:15" x14ac:dyDescent="0.25">
      <c r="M54" s="55" t="s">
        <v>288</v>
      </c>
      <c r="N54" s="55"/>
    </row>
    <row r="55" spans="1:15" x14ac:dyDescent="0.25">
      <c r="M55" s="55"/>
      <c r="N55" s="55"/>
    </row>
    <row r="56" spans="1:15" x14ac:dyDescent="0.25">
      <c r="M56" s="55"/>
      <c r="N56" s="55"/>
    </row>
    <row r="57" spans="1:15" x14ac:dyDescent="0.25">
      <c r="M57" s="55"/>
      <c r="N57" s="55"/>
    </row>
    <row r="58" spans="1:15" x14ac:dyDescent="0.25">
      <c r="M58" s="55"/>
      <c r="N58" s="55"/>
    </row>
    <row r="59" spans="1:15" x14ac:dyDescent="0.25">
      <c r="M59" s="55" t="s">
        <v>289</v>
      </c>
      <c r="N59" s="55"/>
    </row>
    <row r="60" spans="1:15" x14ac:dyDescent="0.25">
      <c r="M60" s="74" t="s">
        <v>296</v>
      </c>
    </row>
  </sheetData>
  <mergeCells count="49">
    <mergeCell ref="B48:O48"/>
    <mergeCell ref="A31:A37"/>
    <mergeCell ref="B31:O31"/>
    <mergeCell ref="B32:O32"/>
    <mergeCell ref="B34:B35"/>
    <mergeCell ref="C34:N34"/>
    <mergeCell ref="O34:O35"/>
    <mergeCell ref="A49:A50"/>
    <mergeCell ref="B49:O49"/>
    <mergeCell ref="B50:E50"/>
    <mergeCell ref="A38:A45"/>
    <mergeCell ref="B38:O38"/>
    <mergeCell ref="B39:O39"/>
    <mergeCell ref="B40:O40"/>
    <mergeCell ref="B41:O41"/>
    <mergeCell ref="B42:C43"/>
    <mergeCell ref="D42:E42"/>
    <mergeCell ref="F42:H42"/>
    <mergeCell ref="B44:C44"/>
    <mergeCell ref="B45:C45"/>
    <mergeCell ref="A46:A48"/>
    <mergeCell ref="B46:O46"/>
    <mergeCell ref="B47:O47"/>
    <mergeCell ref="A20:A22"/>
    <mergeCell ref="B20:O20"/>
    <mergeCell ref="B21:O21"/>
    <mergeCell ref="B22:O22"/>
    <mergeCell ref="B23:O23"/>
    <mergeCell ref="A23:A30"/>
    <mergeCell ref="B24:O24"/>
    <mergeCell ref="B25:B26"/>
    <mergeCell ref="C25:G25"/>
    <mergeCell ref="H25:H26"/>
    <mergeCell ref="A14:A16"/>
    <mergeCell ref="B14:O14"/>
    <mergeCell ref="B15:O15"/>
    <mergeCell ref="B16:O16"/>
    <mergeCell ref="A17:A19"/>
    <mergeCell ref="B17:O17"/>
    <mergeCell ref="B18:O18"/>
    <mergeCell ref="B19:O19"/>
    <mergeCell ref="A1:O1"/>
    <mergeCell ref="A7:A9"/>
    <mergeCell ref="B8:O8"/>
    <mergeCell ref="B9:O9"/>
    <mergeCell ref="A10:A13"/>
    <mergeCell ref="B11:O11"/>
    <mergeCell ref="B12:O12"/>
    <mergeCell ref="B13:O13"/>
  </mergeCells>
  <pageMargins left="0.7" right="0.7" top="0.75" bottom="0.75" header="0.3" footer="0.3"/>
  <pageSetup scale="59" fitToHeight="0" orientation="portrait" r:id="rId1"/>
  <headerFooter>
    <oddFooter>&amp;RForm Program Pengembangan Tahun 2023|Page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460A6-CFB2-6A45-A469-1486908D923A}">
  <sheetPr>
    <tabColor rgb="FF92D050"/>
  </sheetPr>
  <dimension ref="A1:T40"/>
  <sheetViews>
    <sheetView zoomScale="120" zoomScaleNormal="120" workbookViewId="0">
      <pane xSplit="2" ySplit="2" topLeftCell="N6" activePane="bottomRight" state="frozen"/>
      <selection pane="topRight" activeCell="C1" sqref="C1"/>
      <selection pane="bottomLeft" activeCell="A3" sqref="A3"/>
      <selection pane="bottomRight" activeCell="T15" sqref="T15"/>
    </sheetView>
  </sheetViews>
  <sheetFormatPr defaultColWidth="10.875" defaultRowHeight="15" x14ac:dyDescent="0.25"/>
  <cols>
    <col min="1" max="1" width="6" style="1" customWidth="1"/>
    <col min="2" max="2" width="61" style="1" customWidth="1"/>
    <col min="3" max="3" width="14.625" style="77" customWidth="1"/>
    <col min="4" max="4" width="22.125" style="1" customWidth="1"/>
    <col min="5" max="5" width="7" style="77" customWidth="1"/>
    <col min="6" max="6" width="50.625" style="1" customWidth="1"/>
    <col min="7" max="7" width="7" style="77" customWidth="1"/>
    <col min="8" max="8" width="52.375" style="1" customWidth="1"/>
    <col min="9" max="9" width="50.625" style="1" customWidth="1"/>
    <col min="10" max="10" width="16.625" style="1" customWidth="1"/>
    <col min="11" max="11" width="14.625" style="1" customWidth="1"/>
    <col min="12" max="12" width="14.375" style="1" customWidth="1"/>
    <col min="13" max="13" width="18.375" style="1" customWidth="1"/>
    <col min="14" max="14" width="7.375" style="1" customWidth="1"/>
    <col min="15" max="15" width="30.625" style="1" customWidth="1"/>
    <col min="16" max="16" width="20.875" style="1" customWidth="1"/>
    <col min="17" max="17" width="16.625" style="1" customWidth="1"/>
    <col min="18" max="18" width="14.625" style="1" customWidth="1"/>
    <col min="19" max="19" width="14.375" style="1" customWidth="1"/>
    <col min="20" max="20" width="18.375" style="1" customWidth="1"/>
    <col min="21" max="16384" width="10.875" style="1"/>
  </cols>
  <sheetData>
    <row r="1" spans="1:20" ht="39" customHeight="1" x14ac:dyDescent="0.25">
      <c r="A1" s="167" t="s">
        <v>7</v>
      </c>
      <c r="B1" s="168"/>
      <c r="C1" s="174" t="s">
        <v>205</v>
      </c>
      <c r="D1" s="174"/>
      <c r="E1" s="174"/>
      <c r="F1" s="174"/>
      <c r="G1" s="174"/>
      <c r="H1" s="174"/>
      <c r="I1" s="175"/>
      <c r="J1" s="169" t="s">
        <v>208</v>
      </c>
      <c r="K1" s="170"/>
      <c r="L1" s="170"/>
      <c r="M1" s="170"/>
      <c r="N1" s="171" t="s">
        <v>213</v>
      </c>
      <c r="O1" s="171"/>
      <c r="P1" s="171"/>
      <c r="Q1" s="172" t="s">
        <v>428</v>
      </c>
      <c r="R1" s="173"/>
      <c r="S1" s="173"/>
      <c r="T1" s="173"/>
    </row>
    <row r="2" spans="1:20" ht="28.5" x14ac:dyDescent="0.25">
      <c r="A2" s="2" t="s">
        <v>0</v>
      </c>
      <c r="B2" s="2" t="s">
        <v>204</v>
      </c>
      <c r="C2" s="2" t="s">
        <v>437</v>
      </c>
      <c r="D2" s="2" t="s">
        <v>438</v>
      </c>
      <c r="E2" s="2" t="s">
        <v>306</v>
      </c>
      <c r="F2" s="2" t="s">
        <v>202</v>
      </c>
      <c r="G2" s="2" t="s">
        <v>306</v>
      </c>
      <c r="H2" s="2" t="s">
        <v>207</v>
      </c>
      <c r="I2" s="2" t="s">
        <v>16</v>
      </c>
      <c r="J2" s="2" t="s">
        <v>1</v>
      </c>
      <c r="K2" s="2" t="s">
        <v>2</v>
      </c>
      <c r="L2" s="2" t="s">
        <v>297</v>
      </c>
      <c r="M2" s="3" t="s">
        <v>298</v>
      </c>
      <c r="N2" s="2" t="s">
        <v>306</v>
      </c>
      <c r="O2" s="2" t="s">
        <v>215</v>
      </c>
      <c r="P2" s="2" t="s">
        <v>214</v>
      </c>
      <c r="Q2" s="2" t="s">
        <v>1</v>
      </c>
      <c r="R2" s="2" t="s">
        <v>2</v>
      </c>
      <c r="S2" s="2" t="s">
        <v>297</v>
      </c>
      <c r="T2" s="3" t="s">
        <v>298</v>
      </c>
    </row>
    <row r="3" spans="1:20" ht="90" x14ac:dyDescent="0.25">
      <c r="A3" s="4">
        <v>1</v>
      </c>
      <c r="B3" s="6" t="s">
        <v>299</v>
      </c>
      <c r="C3" s="4" t="s">
        <v>434</v>
      </c>
      <c r="D3" s="5" t="s">
        <v>435</v>
      </c>
      <c r="E3" s="4">
        <v>1</v>
      </c>
      <c r="F3" s="6" t="s">
        <v>300</v>
      </c>
      <c r="G3" s="4">
        <v>1</v>
      </c>
      <c r="H3" s="6" t="s">
        <v>301</v>
      </c>
      <c r="I3" s="6" t="s">
        <v>302</v>
      </c>
      <c r="J3" s="4" t="s">
        <v>6</v>
      </c>
      <c r="K3" s="4" t="s">
        <v>354</v>
      </c>
      <c r="L3" s="4">
        <f>IF((J3&lt;&gt;"")*(K3&lt;&gt;""),LEFT(K3,1)*LEFT(J3,1),"")</f>
        <v>16</v>
      </c>
      <c r="M3" s="4" t="str">
        <f>IFERROR(VLOOKUP(CONCATENATE(LEFT(J3,1),LEFT(K3,1)),'Tingkat Risiko'!$E$18:$G$42,3,FALSE),"")</f>
        <v>HIGH RISK</v>
      </c>
      <c r="N3" s="4">
        <v>1</v>
      </c>
      <c r="O3" s="6" t="s">
        <v>309</v>
      </c>
      <c r="P3" s="78" t="s">
        <v>310</v>
      </c>
      <c r="Q3" s="4" t="s">
        <v>6</v>
      </c>
      <c r="R3" s="4" t="s">
        <v>308</v>
      </c>
      <c r="S3" s="4">
        <f>IF((Q3&lt;&gt;"")*(R3&lt;&gt;""),LEFT(R3,1)*LEFT(Q3,1),"")</f>
        <v>12</v>
      </c>
      <c r="T3" s="4" t="str">
        <f>IFERROR(VLOOKUP(CONCATENATE(LEFT(Q3,1),LEFT(R3,1)),'Tingkat Risiko'!$E$18:$G$42,3,FALSE),"")</f>
        <v>MEDIUM RISK</v>
      </c>
    </row>
    <row r="4" spans="1:20" ht="30" x14ac:dyDescent="0.25">
      <c r="A4" s="4"/>
      <c r="B4" s="6"/>
      <c r="C4" s="4"/>
      <c r="D4" s="5"/>
      <c r="E4" s="4"/>
      <c r="F4" s="6"/>
      <c r="G4" s="4"/>
      <c r="H4" s="6"/>
      <c r="I4" s="6"/>
      <c r="J4" s="4"/>
      <c r="K4" s="4"/>
      <c r="L4" s="4"/>
      <c r="M4" s="4" t="str">
        <f>IFERROR(VLOOKUP(CONCATENATE(LEFT(J4,1),LEFT(K4,1)),'Tingkat Risiko'!$E$18:$G$42,3,FALSE),"")</f>
        <v/>
      </c>
      <c r="N4" s="4">
        <v>2</v>
      </c>
      <c r="O4" s="6" t="s">
        <v>311</v>
      </c>
      <c r="P4" s="78" t="s">
        <v>312</v>
      </c>
      <c r="Q4" s="4"/>
      <c r="R4" s="4"/>
      <c r="S4" s="4"/>
      <c r="T4" s="4" t="str">
        <f>IFERROR(VLOOKUP(CONCATENATE(LEFT(Q4,1),LEFT(R4,1)),'Tingkat Risiko'!$E$18:$G$42,3,FALSE),"")</f>
        <v/>
      </c>
    </row>
    <row r="5" spans="1:20" ht="105" x14ac:dyDescent="0.25">
      <c r="A5" s="5"/>
      <c r="B5" s="8"/>
      <c r="C5" s="4"/>
      <c r="D5" s="5"/>
      <c r="E5" s="5"/>
      <c r="F5" s="11"/>
      <c r="G5" s="75">
        <v>2</v>
      </c>
      <c r="H5" s="7" t="s">
        <v>303</v>
      </c>
      <c r="I5" s="8" t="s">
        <v>307</v>
      </c>
      <c r="J5" s="4" t="s">
        <v>5</v>
      </c>
      <c r="K5" s="4" t="s">
        <v>308</v>
      </c>
      <c r="L5" s="5">
        <f t="shared" ref="L5:L11" si="0">IF((J5&lt;&gt;"")*(K5&lt;&gt;""),LEFT(K5,1)*LEFT(J5,1),"")</f>
        <v>9</v>
      </c>
      <c r="M5" s="4" t="str">
        <f>IFERROR(VLOOKUP(CONCATENATE(LEFT(J5,1),LEFT(K5,1)),'Tingkat Risiko'!$E$18:$G$42,3,FALSE),"")</f>
        <v>MEDIUM RISK</v>
      </c>
      <c r="N5" s="4">
        <v>1</v>
      </c>
      <c r="O5" s="6" t="s">
        <v>313</v>
      </c>
      <c r="P5" s="78" t="s">
        <v>314</v>
      </c>
      <c r="Q5" s="4" t="s">
        <v>5</v>
      </c>
      <c r="R5" s="4" t="s">
        <v>308</v>
      </c>
      <c r="S5" s="5">
        <f t="shared" ref="S5:S7" si="1">IF((Q5&lt;&gt;"")*(R5&lt;&gt;""),LEFT(R5,1)*LEFT(Q5,1),"")</f>
        <v>9</v>
      </c>
      <c r="T5" s="4" t="str">
        <f>IFERROR(VLOOKUP(CONCATENATE(LEFT(Q5,1),LEFT(R5,1)),'Tingkat Risiko'!$E$18:$G$42,3,FALSE),"")</f>
        <v>MEDIUM RISK</v>
      </c>
    </row>
    <row r="6" spans="1:20" ht="75" x14ac:dyDescent="0.25">
      <c r="A6" s="5"/>
      <c r="B6" s="8"/>
      <c r="C6" s="4"/>
      <c r="D6" s="5"/>
      <c r="E6" s="5"/>
      <c r="F6" s="11"/>
      <c r="G6" s="75">
        <v>3</v>
      </c>
      <c r="H6" s="7" t="s">
        <v>304</v>
      </c>
      <c r="I6" s="8"/>
      <c r="J6" s="4" t="s">
        <v>3</v>
      </c>
      <c r="K6" s="4" t="s">
        <v>354</v>
      </c>
      <c r="L6" s="5">
        <f t="shared" si="0"/>
        <v>20</v>
      </c>
      <c r="M6" s="4" t="str">
        <f>IFERROR(VLOOKUP(CONCATENATE(LEFT(J6,1),LEFT(K6,1)),'Tingkat Risiko'!$E$18:$G$42,3,FALSE),"")</f>
        <v>VERY HIGH RISK</v>
      </c>
      <c r="N6" s="4">
        <v>1</v>
      </c>
      <c r="O6" s="6" t="s">
        <v>315</v>
      </c>
      <c r="P6" s="78" t="s">
        <v>316</v>
      </c>
      <c r="Q6" s="4" t="s">
        <v>6</v>
      </c>
      <c r="R6" s="4" t="s">
        <v>354</v>
      </c>
      <c r="S6" s="5">
        <f t="shared" si="1"/>
        <v>16</v>
      </c>
      <c r="T6" s="4" t="str">
        <f>IFERROR(VLOOKUP(CONCATENATE(LEFT(Q6,1),LEFT(R6,1)),'Tingkat Risiko'!$E$18:$G$42,3,FALSE),"")</f>
        <v>HIGH RISK</v>
      </c>
    </row>
    <row r="7" spans="1:20" ht="60" x14ac:dyDescent="0.25">
      <c r="A7" s="5"/>
      <c r="B7" s="8"/>
      <c r="C7" s="4"/>
      <c r="D7" s="5"/>
      <c r="E7" s="5"/>
      <c r="F7" s="11"/>
      <c r="G7" s="75">
        <v>4</v>
      </c>
      <c r="H7" s="7" t="s">
        <v>305</v>
      </c>
      <c r="I7" s="8"/>
      <c r="J7" s="4" t="s">
        <v>3</v>
      </c>
      <c r="K7" s="4" t="s">
        <v>308</v>
      </c>
      <c r="L7" s="5">
        <f t="shared" si="0"/>
        <v>15</v>
      </c>
      <c r="M7" s="4" t="str">
        <f>IFERROR(VLOOKUP(CONCATENATE(LEFT(J7,1),LEFT(K7,1)),'Tingkat Risiko'!$E$18:$G$42,3,FALSE),"")</f>
        <v>HIGH RISK</v>
      </c>
      <c r="N7" s="4">
        <v>1</v>
      </c>
      <c r="O7" s="6" t="s">
        <v>317</v>
      </c>
      <c r="P7" s="78" t="s">
        <v>318</v>
      </c>
      <c r="Q7" s="4" t="s">
        <v>3</v>
      </c>
      <c r="R7" s="4" t="s">
        <v>354</v>
      </c>
      <c r="S7" s="5">
        <f t="shared" si="1"/>
        <v>20</v>
      </c>
      <c r="T7" s="4" t="str">
        <f>IFERROR(VLOOKUP(CONCATENATE(LEFT(Q7,1),LEFT(R7,1)),'Tingkat Risiko'!$E$18:$G$42,3,FALSE),"")</f>
        <v>VERY HIGH RISK</v>
      </c>
    </row>
    <row r="8" spans="1:20" ht="30" x14ac:dyDescent="0.25">
      <c r="A8" s="5"/>
      <c r="B8" s="8"/>
      <c r="C8" s="4"/>
      <c r="D8" s="5"/>
      <c r="E8" s="5"/>
      <c r="F8" s="11"/>
      <c r="G8" s="75"/>
      <c r="H8" s="7"/>
      <c r="I8" s="8"/>
      <c r="J8" s="4"/>
      <c r="K8" s="4"/>
      <c r="L8" s="5"/>
      <c r="M8" s="4" t="str">
        <f>IFERROR(VLOOKUP(CONCATENATE(LEFT(J8,1),LEFT(K8,1)),'Tingkat Risiko'!$E$18:$G$42,3,FALSE),"")</f>
        <v/>
      </c>
      <c r="N8" s="4">
        <v>2</v>
      </c>
      <c r="O8" s="6" t="s">
        <v>319</v>
      </c>
      <c r="P8" s="78" t="s">
        <v>320</v>
      </c>
      <c r="Q8" s="4"/>
      <c r="R8" s="4"/>
      <c r="S8" s="5"/>
      <c r="T8" s="4" t="str">
        <f>IFERROR(VLOOKUP(CONCATENATE(LEFT(Q8,1),LEFT(R8,1)),'Tingkat Risiko'!$E$18:$G$42,3,FALSE),"")</f>
        <v/>
      </c>
    </row>
    <row r="9" spans="1:20" ht="60" x14ac:dyDescent="0.25">
      <c r="A9" s="5"/>
      <c r="B9" s="8"/>
      <c r="C9" s="4" t="s">
        <v>434</v>
      </c>
      <c r="D9" s="5" t="s">
        <v>436</v>
      </c>
      <c r="E9" s="5">
        <v>2</v>
      </c>
      <c r="F9" s="8" t="s">
        <v>321</v>
      </c>
      <c r="G9" s="75">
        <v>1</v>
      </c>
      <c r="H9" s="7" t="s">
        <v>327</v>
      </c>
      <c r="I9" s="8" t="s">
        <v>328</v>
      </c>
      <c r="J9" s="4" t="s">
        <v>6</v>
      </c>
      <c r="K9" s="4" t="s">
        <v>308</v>
      </c>
      <c r="L9" s="5">
        <f t="shared" si="0"/>
        <v>12</v>
      </c>
      <c r="M9" s="4" t="str">
        <f>IFERROR(VLOOKUP(CONCATENATE(LEFT(J9,1),LEFT(K9,1)),'Tingkat Risiko'!$E$18:$G$42,3,FALSE),"")</f>
        <v>MEDIUM RISK</v>
      </c>
      <c r="N9" s="4">
        <v>1</v>
      </c>
      <c r="O9" s="6" t="s">
        <v>332</v>
      </c>
      <c r="P9" s="78" t="s">
        <v>310</v>
      </c>
      <c r="Q9" s="4" t="s">
        <v>6</v>
      </c>
      <c r="R9" s="4" t="s">
        <v>308</v>
      </c>
      <c r="S9" s="5">
        <f t="shared" ref="S9:S40" si="2">IF((Q9&lt;&gt;"")*(R9&lt;&gt;""),LEFT(R9,1)*LEFT(Q9,1),"")</f>
        <v>12</v>
      </c>
      <c r="T9" s="4" t="str">
        <f>IFERROR(VLOOKUP(CONCATENATE(LEFT(Q9,1),LEFT(R9,1)),'Tingkat Risiko'!$E$18:$G$42,3,FALSE),"")</f>
        <v>MEDIUM RISK</v>
      </c>
    </row>
    <row r="10" spans="1:20" x14ac:dyDescent="0.25">
      <c r="A10" s="5"/>
      <c r="B10" s="8"/>
      <c r="C10" s="4"/>
      <c r="D10" s="5"/>
      <c r="E10" s="5"/>
      <c r="F10" s="11"/>
      <c r="G10" s="75">
        <v>2</v>
      </c>
      <c r="H10" s="7" t="s">
        <v>329</v>
      </c>
      <c r="I10" s="8"/>
      <c r="J10" s="4" t="s">
        <v>4</v>
      </c>
      <c r="K10" s="4" t="s">
        <v>308</v>
      </c>
      <c r="L10" s="5">
        <f t="shared" si="0"/>
        <v>6</v>
      </c>
      <c r="M10" s="4" t="str">
        <f>IFERROR(VLOOKUP(CONCATENATE(LEFT(J10,1),LEFT(K10,1)),'Tingkat Risiko'!$E$18:$G$42,3,FALSE),"")</f>
        <v>LOW RISK</v>
      </c>
      <c r="N10" s="4"/>
      <c r="O10" s="6"/>
      <c r="P10" s="78"/>
      <c r="Q10" s="4" t="s">
        <v>4</v>
      </c>
      <c r="R10" s="4" t="s">
        <v>308</v>
      </c>
      <c r="S10" s="5">
        <f t="shared" si="2"/>
        <v>6</v>
      </c>
      <c r="T10" s="4" t="str">
        <f>IFERROR(VLOOKUP(CONCATENATE(LEFT(Q10,1),LEFT(R10,1)),'Tingkat Risiko'!$E$18:$G$42,3,FALSE),"")</f>
        <v>LOW RISK</v>
      </c>
    </row>
    <row r="11" spans="1:20" ht="150" x14ac:dyDescent="0.25">
      <c r="A11" s="5"/>
      <c r="B11" s="8"/>
      <c r="C11" s="4"/>
      <c r="D11" s="5"/>
      <c r="E11" s="5"/>
      <c r="F11" s="12"/>
      <c r="G11" s="76">
        <v>3</v>
      </c>
      <c r="H11" s="9" t="s">
        <v>331</v>
      </c>
      <c r="I11" s="6" t="s">
        <v>330</v>
      </c>
      <c r="J11" s="4" t="s">
        <v>4</v>
      </c>
      <c r="K11" s="4" t="s">
        <v>308</v>
      </c>
      <c r="L11" s="5">
        <f t="shared" si="0"/>
        <v>6</v>
      </c>
      <c r="M11" s="4" t="str">
        <f>IFERROR(VLOOKUP(CONCATENATE(LEFT(J11,1),LEFT(K11,1)),'Tingkat Risiko'!$E$18:$G$42,3,FALSE),"")</f>
        <v>LOW RISK</v>
      </c>
      <c r="N11" s="4">
        <v>1</v>
      </c>
      <c r="O11" s="6" t="s">
        <v>333</v>
      </c>
      <c r="P11" s="78" t="s">
        <v>312</v>
      </c>
      <c r="Q11" s="4" t="s">
        <v>4</v>
      </c>
      <c r="R11" s="4" t="s">
        <v>308</v>
      </c>
      <c r="S11" s="5">
        <f t="shared" si="2"/>
        <v>6</v>
      </c>
      <c r="T11" s="4" t="str">
        <f>IFERROR(VLOOKUP(CONCATENATE(LEFT(Q11,1),LEFT(R11,1)),'Tingkat Risiko'!$E$18:$G$42,3,FALSE),"")</f>
        <v>LOW RISK</v>
      </c>
    </row>
    <row r="12" spans="1:20" ht="75" x14ac:dyDescent="0.25">
      <c r="A12" s="5"/>
      <c r="B12" s="8"/>
      <c r="C12" s="4" t="s">
        <v>434</v>
      </c>
      <c r="D12" s="5" t="s">
        <v>435</v>
      </c>
      <c r="E12" s="5">
        <v>3</v>
      </c>
      <c r="F12" s="12" t="s">
        <v>334</v>
      </c>
      <c r="G12" s="76">
        <v>1</v>
      </c>
      <c r="H12" s="9" t="s">
        <v>341</v>
      </c>
      <c r="I12" s="6" t="s">
        <v>342</v>
      </c>
      <c r="J12" s="4" t="s">
        <v>22</v>
      </c>
      <c r="K12" s="4" t="s">
        <v>354</v>
      </c>
      <c r="L12" s="5">
        <f t="shared" ref="L12:L40" si="3">IF((J12&lt;&gt;"")*(K12&lt;&gt;""),LEFT(K12,1)*LEFT(J12,1),"")</f>
        <v>4</v>
      </c>
      <c r="M12" s="4" t="str">
        <f>IFERROR(VLOOKUP(CONCATENATE(LEFT(J12,1),LEFT(K12,1)),'Tingkat Risiko'!$E$18:$G$42,3,FALSE),"")</f>
        <v>MEDIUM RISK</v>
      </c>
      <c r="N12" s="4">
        <v>1</v>
      </c>
      <c r="O12" s="6" t="s">
        <v>357</v>
      </c>
      <c r="P12" s="78" t="s">
        <v>312</v>
      </c>
      <c r="Q12" s="4" t="s">
        <v>22</v>
      </c>
      <c r="R12" s="4" t="s">
        <v>354</v>
      </c>
      <c r="S12" s="5">
        <f t="shared" si="2"/>
        <v>4</v>
      </c>
      <c r="T12" s="4" t="str">
        <f>IFERROR(VLOOKUP(CONCATENATE(LEFT(Q12,1),LEFT(R12,1)),'Tingkat Risiko'!$E$18:$G$42,3,FALSE),"")</f>
        <v>MEDIUM RISK</v>
      </c>
    </row>
    <row r="13" spans="1:20" ht="105" x14ac:dyDescent="0.25">
      <c r="A13" s="5"/>
      <c r="B13" s="8"/>
      <c r="C13" s="4" t="s">
        <v>434</v>
      </c>
      <c r="D13" s="5" t="s">
        <v>435</v>
      </c>
      <c r="E13" s="5">
        <v>4</v>
      </c>
      <c r="F13" s="12" t="s">
        <v>335</v>
      </c>
      <c r="G13" s="76">
        <v>1</v>
      </c>
      <c r="H13" s="9" t="s">
        <v>343</v>
      </c>
      <c r="I13" s="6" t="s">
        <v>344</v>
      </c>
      <c r="J13" s="4" t="s">
        <v>4</v>
      </c>
      <c r="K13" s="4" t="s">
        <v>355</v>
      </c>
      <c r="L13" s="5">
        <f t="shared" si="3"/>
        <v>4</v>
      </c>
      <c r="M13" s="4" t="str">
        <f>IFERROR(VLOOKUP(CONCATENATE(LEFT(J13,1),LEFT(K13,1)),'Tingkat Risiko'!$E$18:$G$42,3,FALSE),"")</f>
        <v>LOW RISK</v>
      </c>
      <c r="N13" s="4">
        <v>1</v>
      </c>
      <c r="O13" s="6" t="s">
        <v>358</v>
      </c>
      <c r="P13" s="78" t="s">
        <v>318</v>
      </c>
      <c r="Q13" s="4" t="s">
        <v>4</v>
      </c>
      <c r="R13" s="4" t="s">
        <v>355</v>
      </c>
      <c r="S13" s="5">
        <f t="shared" si="2"/>
        <v>4</v>
      </c>
      <c r="T13" s="4" t="str">
        <f>IFERROR(VLOOKUP(CONCATENATE(LEFT(Q13,1),LEFT(R13,1)),'Tingkat Risiko'!$E$18:$G$42,3,FALSE),"")</f>
        <v>LOW RISK</v>
      </c>
    </row>
    <row r="14" spans="1:20" ht="60" x14ac:dyDescent="0.25">
      <c r="A14" s="5"/>
      <c r="B14" s="8"/>
      <c r="C14" s="4" t="s">
        <v>434</v>
      </c>
      <c r="D14" s="5" t="s">
        <v>436</v>
      </c>
      <c r="E14" s="5">
        <v>5</v>
      </c>
      <c r="F14" s="12" t="s">
        <v>336</v>
      </c>
      <c r="G14" s="76">
        <v>1</v>
      </c>
      <c r="H14" s="9" t="s">
        <v>353</v>
      </c>
      <c r="I14" s="6" t="s">
        <v>345</v>
      </c>
      <c r="J14" s="4" t="s">
        <v>4</v>
      </c>
      <c r="K14" s="4" t="s">
        <v>356</v>
      </c>
      <c r="L14" s="5">
        <f t="shared" si="3"/>
        <v>2</v>
      </c>
      <c r="M14" s="4" t="str">
        <f>IFERROR(VLOOKUP(CONCATENATE(LEFT(J14,1),LEFT(K14,1)),'Tingkat Risiko'!$E$18:$G$42,3,FALSE),"")</f>
        <v>VERY LOW RISK</v>
      </c>
      <c r="N14" s="4">
        <v>1</v>
      </c>
      <c r="O14" s="6" t="s">
        <v>359</v>
      </c>
      <c r="P14" s="78" t="s">
        <v>320</v>
      </c>
      <c r="Q14" s="4" t="s">
        <v>4</v>
      </c>
      <c r="R14" s="4" t="s">
        <v>356</v>
      </c>
      <c r="S14" s="5">
        <f t="shared" si="2"/>
        <v>2</v>
      </c>
      <c r="T14" s="4" t="str">
        <f>IFERROR(VLOOKUP(CONCATENATE(LEFT(Q14,1),LEFT(R14,1)),'Tingkat Risiko'!$E$18:$G$42,3,FALSE),"")</f>
        <v>VERY LOW RISK</v>
      </c>
    </row>
    <row r="15" spans="1:20" ht="105" x14ac:dyDescent="0.25">
      <c r="A15" s="5"/>
      <c r="B15" s="8"/>
      <c r="C15" s="4" t="s">
        <v>434</v>
      </c>
      <c r="D15" s="5" t="s">
        <v>435</v>
      </c>
      <c r="E15" s="5">
        <v>6</v>
      </c>
      <c r="F15" s="12" t="s">
        <v>337</v>
      </c>
      <c r="G15" s="76">
        <v>1</v>
      </c>
      <c r="H15" s="9" t="s">
        <v>346</v>
      </c>
      <c r="I15" s="6" t="s">
        <v>347</v>
      </c>
      <c r="J15" s="4" t="s">
        <v>5</v>
      </c>
      <c r="K15" s="4" t="s">
        <v>308</v>
      </c>
      <c r="L15" s="5">
        <f t="shared" si="3"/>
        <v>9</v>
      </c>
      <c r="M15" s="4" t="str">
        <f>IFERROR(VLOOKUP(CONCATENATE(LEFT(J15,1),LEFT(K15,1)),'Tingkat Risiko'!$E$18:$G$42,3,FALSE),"")</f>
        <v>MEDIUM RISK</v>
      </c>
      <c r="N15" s="4">
        <v>1</v>
      </c>
      <c r="O15" s="6" t="s">
        <v>360</v>
      </c>
      <c r="P15" s="78" t="s">
        <v>361</v>
      </c>
      <c r="Q15" s="4" t="s">
        <v>5</v>
      </c>
      <c r="R15" s="4" t="s">
        <v>308</v>
      </c>
      <c r="S15" s="5">
        <f t="shared" si="2"/>
        <v>9</v>
      </c>
      <c r="T15" s="4" t="str">
        <f>IFERROR(VLOOKUP(CONCATENATE(LEFT(Q15,1),LEFT(R15,1)),'Tingkat Risiko'!$E$18:$G$42,3,FALSE),"")</f>
        <v>MEDIUM RISK</v>
      </c>
    </row>
    <row r="16" spans="1:20" ht="60" x14ac:dyDescent="0.25">
      <c r="A16" s="5"/>
      <c r="B16" s="8"/>
      <c r="C16" s="4"/>
      <c r="D16" s="5"/>
      <c r="E16" s="5"/>
      <c r="F16" s="12"/>
      <c r="G16" s="76"/>
      <c r="H16" s="9"/>
      <c r="I16" s="6"/>
      <c r="J16" s="4"/>
      <c r="K16" s="4"/>
      <c r="L16" s="5" t="str">
        <f t="shared" si="3"/>
        <v/>
      </c>
      <c r="M16" s="4" t="str">
        <f>IFERROR(VLOOKUP(CONCATENATE(LEFT(J16,1),LEFT(K16,1)),'Tingkat Risiko'!$E$18:$G$42,3,FALSE),"")</f>
        <v/>
      </c>
      <c r="N16" s="4">
        <v>2</v>
      </c>
      <c r="O16" s="6" t="s">
        <v>362</v>
      </c>
      <c r="P16" s="78" t="s">
        <v>310</v>
      </c>
      <c r="Q16" s="4"/>
      <c r="R16" s="4"/>
      <c r="S16" s="5" t="str">
        <f t="shared" si="2"/>
        <v/>
      </c>
      <c r="T16" s="4" t="str">
        <f>IFERROR(VLOOKUP(CONCATENATE(LEFT(Q16,1),LEFT(R16,1)),'Tingkat Risiko'!$E$18:$G$42,3,FALSE),"")</f>
        <v/>
      </c>
    </row>
    <row r="17" spans="1:20" ht="75" x14ac:dyDescent="0.25">
      <c r="A17" s="5"/>
      <c r="B17" s="8"/>
      <c r="C17" s="4"/>
      <c r="D17" s="5"/>
      <c r="E17" s="5"/>
      <c r="F17" s="12"/>
      <c r="G17" s="76"/>
      <c r="H17" s="9"/>
      <c r="I17" s="6"/>
      <c r="J17" s="4"/>
      <c r="K17" s="4"/>
      <c r="L17" s="5" t="str">
        <f t="shared" si="3"/>
        <v/>
      </c>
      <c r="M17" s="4" t="str">
        <f>IFERROR(VLOOKUP(CONCATENATE(LEFT(J17,1),LEFT(K17,1)),'Tingkat Risiko'!$E$18:$G$42,3,FALSE),"")</f>
        <v/>
      </c>
      <c r="N17" s="4">
        <v>3</v>
      </c>
      <c r="O17" s="6" t="s">
        <v>363</v>
      </c>
      <c r="P17" s="78" t="s">
        <v>364</v>
      </c>
      <c r="Q17" s="4"/>
      <c r="R17" s="4"/>
      <c r="S17" s="5" t="str">
        <f t="shared" si="2"/>
        <v/>
      </c>
      <c r="T17" s="4" t="str">
        <f>IFERROR(VLOOKUP(CONCATENATE(LEFT(Q17,1),LEFT(R17,1)),'Tingkat Risiko'!$E$18:$G$42,3,FALSE),"")</f>
        <v/>
      </c>
    </row>
    <row r="18" spans="1:20" ht="75" x14ac:dyDescent="0.25">
      <c r="A18" s="5"/>
      <c r="B18" s="8"/>
      <c r="C18" s="4" t="s">
        <v>434</v>
      </c>
      <c r="D18" s="5" t="s">
        <v>209</v>
      </c>
      <c r="E18" s="5">
        <v>7</v>
      </c>
      <c r="F18" s="12" t="s">
        <v>338</v>
      </c>
      <c r="G18" s="76">
        <v>1</v>
      </c>
      <c r="H18" s="9" t="s">
        <v>348</v>
      </c>
      <c r="I18" s="6" t="s">
        <v>349</v>
      </c>
      <c r="J18" s="4" t="s">
        <v>4</v>
      </c>
      <c r="K18" s="4" t="s">
        <v>308</v>
      </c>
      <c r="L18" s="5">
        <f t="shared" si="3"/>
        <v>6</v>
      </c>
      <c r="M18" s="4" t="str">
        <f>IFERROR(VLOOKUP(CONCATENATE(LEFT(J18,1),LEFT(K18,1)),'Tingkat Risiko'!$E$18:$G$42,3,FALSE),"")</f>
        <v>LOW RISK</v>
      </c>
      <c r="N18" s="4">
        <v>1</v>
      </c>
      <c r="O18" s="6" t="s">
        <v>365</v>
      </c>
      <c r="P18" s="78" t="s">
        <v>366</v>
      </c>
      <c r="Q18" s="4" t="s">
        <v>4</v>
      </c>
      <c r="R18" s="4" t="s">
        <v>308</v>
      </c>
      <c r="S18" s="5">
        <f t="shared" si="2"/>
        <v>6</v>
      </c>
      <c r="T18" s="4" t="str">
        <f>IFERROR(VLOOKUP(CONCATENATE(LEFT(Q18,1),LEFT(R18,1)),'Tingkat Risiko'!$E$18:$G$42,3,FALSE),"")</f>
        <v>LOW RISK</v>
      </c>
    </row>
    <row r="19" spans="1:20" ht="60" x14ac:dyDescent="0.25">
      <c r="A19" s="5"/>
      <c r="B19" s="8"/>
      <c r="C19" s="4" t="s">
        <v>424</v>
      </c>
      <c r="D19" s="5" t="s">
        <v>210</v>
      </c>
      <c r="E19" s="5">
        <v>8</v>
      </c>
      <c r="F19" s="12" t="s">
        <v>339</v>
      </c>
      <c r="G19" s="76">
        <v>1</v>
      </c>
      <c r="H19" s="9" t="s">
        <v>350</v>
      </c>
      <c r="I19" s="6" t="s">
        <v>351</v>
      </c>
      <c r="J19" s="4" t="s">
        <v>4</v>
      </c>
      <c r="K19" s="4" t="s">
        <v>308</v>
      </c>
      <c r="L19" s="5">
        <f t="shared" si="3"/>
        <v>6</v>
      </c>
      <c r="M19" s="4" t="str">
        <f>IFERROR(VLOOKUP(CONCATENATE(LEFT(J19,1),LEFT(K19,1)),'Tingkat Risiko'!$E$18:$G$42,3,FALSE),"")</f>
        <v>LOW RISK</v>
      </c>
      <c r="N19" s="4">
        <v>1</v>
      </c>
      <c r="O19" s="6" t="s">
        <v>367</v>
      </c>
      <c r="P19" s="78" t="s">
        <v>361</v>
      </c>
      <c r="Q19" s="4" t="s">
        <v>4</v>
      </c>
      <c r="R19" s="4" t="s">
        <v>308</v>
      </c>
      <c r="S19" s="5">
        <f t="shared" si="2"/>
        <v>6</v>
      </c>
      <c r="T19" s="4" t="str">
        <f>IFERROR(VLOOKUP(CONCATENATE(LEFT(Q19,1),LEFT(R19,1)),'Tingkat Risiko'!$E$18:$G$42,3,FALSE),"")</f>
        <v>LOW RISK</v>
      </c>
    </row>
    <row r="20" spans="1:20" ht="60" x14ac:dyDescent="0.25">
      <c r="A20" s="5"/>
      <c r="B20" s="8"/>
      <c r="C20" s="4" t="s">
        <v>424</v>
      </c>
      <c r="D20" s="5" t="s">
        <v>210</v>
      </c>
      <c r="E20" s="5">
        <v>9</v>
      </c>
      <c r="F20" s="12" t="s">
        <v>340</v>
      </c>
      <c r="G20" s="76">
        <v>1</v>
      </c>
      <c r="H20" s="9" t="s">
        <v>352</v>
      </c>
      <c r="I20" s="6" t="s">
        <v>351</v>
      </c>
      <c r="J20" s="4" t="s">
        <v>4</v>
      </c>
      <c r="K20" s="4" t="s">
        <v>308</v>
      </c>
      <c r="L20" s="5">
        <f t="shared" si="3"/>
        <v>6</v>
      </c>
      <c r="M20" s="4" t="str">
        <f>IFERROR(VLOOKUP(CONCATENATE(LEFT(J20,1),LEFT(K20,1)),'Tingkat Risiko'!$E$18:$G$42,3,FALSE),"")</f>
        <v>LOW RISK</v>
      </c>
      <c r="N20" s="4">
        <v>1</v>
      </c>
      <c r="O20" s="6" t="s">
        <v>367</v>
      </c>
      <c r="P20" s="78" t="s">
        <v>361</v>
      </c>
      <c r="Q20" s="4" t="s">
        <v>4</v>
      </c>
      <c r="R20" s="4" t="s">
        <v>308</v>
      </c>
      <c r="S20" s="5">
        <f t="shared" si="2"/>
        <v>6</v>
      </c>
      <c r="T20" s="4" t="str">
        <f>IFERROR(VLOOKUP(CONCATENATE(LEFT(Q20,1),LEFT(R20,1)),'Tingkat Risiko'!$E$18:$G$42,3,FALSE),"")</f>
        <v>LOW RISK</v>
      </c>
    </row>
    <row r="21" spans="1:20" x14ac:dyDescent="0.25">
      <c r="A21" s="5"/>
      <c r="B21" s="8"/>
      <c r="C21" s="4"/>
      <c r="D21" s="5"/>
      <c r="E21" s="5"/>
      <c r="F21" s="12"/>
      <c r="G21" s="76"/>
      <c r="H21" s="9"/>
      <c r="I21" s="6"/>
      <c r="J21" s="4"/>
      <c r="K21" s="4"/>
      <c r="L21" s="5" t="str">
        <f t="shared" si="3"/>
        <v/>
      </c>
      <c r="M21" s="4" t="str">
        <f>IFERROR(VLOOKUP(CONCATENATE(LEFT(J21,1),LEFT(K21,1)),'Tingkat Risiko'!$E$18:$G$42,3,FALSE),"")</f>
        <v/>
      </c>
      <c r="N21" s="4"/>
      <c r="O21" s="6"/>
      <c r="P21" s="78"/>
      <c r="Q21" s="4"/>
      <c r="R21" s="4"/>
      <c r="S21" s="5" t="str">
        <f t="shared" si="2"/>
        <v/>
      </c>
      <c r="T21" s="4" t="str">
        <f>IFERROR(VLOOKUP(CONCATENATE(LEFT(Q21,1),LEFT(R21,1)),'Tingkat Risiko'!$E$18:$G$42,3,FALSE),"")</f>
        <v/>
      </c>
    </row>
    <row r="22" spans="1:20" x14ac:dyDescent="0.25">
      <c r="A22" s="5"/>
      <c r="B22" s="8"/>
      <c r="C22" s="4"/>
      <c r="D22" s="5"/>
      <c r="E22" s="5"/>
      <c r="F22" s="12"/>
      <c r="G22" s="76"/>
      <c r="H22" s="9"/>
      <c r="I22" s="6"/>
      <c r="J22" s="4"/>
      <c r="K22" s="4"/>
      <c r="L22" s="5" t="str">
        <f t="shared" si="3"/>
        <v/>
      </c>
      <c r="M22" s="4" t="str">
        <f>IFERROR(VLOOKUP(CONCATENATE(LEFT(J22,1),LEFT(K22,1)),'Tingkat Risiko'!$E$18:$G$42,3,FALSE),"")</f>
        <v/>
      </c>
      <c r="N22" s="4"/>
      <c r="O22" s="6"/>
      <c r="P22" s="78"/>
      <c r="Q22" s="4"/>
      <c r="R22" s="4"/>
      <c r="S22" s="5" t="str">
        <f t="shared" si="2"/>
        <v/>
      </c>
      <c r="T22" s="4" t="str">
        <f>IFERROR(VLOOKUP(CONCATENATE(LEFT(Q22,1),LEFT(R22,1)),'Tingkat Risiko'!$E$18:$G$42,3,FALSE),"")</f>
        <v/>
      </c>
    </row>
    <row r="23" spans="1:20" x14ac:dyDescent="0.25">
      <c r="A23" s="5"/>
      <c r="B23" s="8"/>
      <c r="C23" s="4"/>
      <c r="D23" s="5"/>
      <c r="E23" s="5"/>
      <c r="F23" s="12"/>
      <c r="G23" s="76"/>
      <c r="H23" s="9"/>
      <c r="I23" s="6"/>
      <c r="J23" s="4"/>
      <c r="K23" s="4"/>
      <c r="L23" s="5" t="str">
        <f t="shared" si="3"/>
        <v/>
      </c>
      <c r="M23" s="4" t="str">
        <f>IFERROR(VLOOKUP(CONCATENATE(LEFT(J23,1),LEFT(K23,1)),'Tingkat Risiko'!$E$18:$G$42,3,FALSE),"")</f>
        <v/>
      </c>
      <c r="N23" s="4"/>
      <c r="O23" s="6"/>
      <c r="P23" s="78"/>
      <c r="Q23" s="4"/>
      <c r="R23" s="4"/>
      <c r="S23" s="5" t="str">
        <f t="shared" si="2"/>
        <v/>
      </c>
      <c r="T23" s="4" t="str">
        <f>IFERROR(VLOOKUP(CONCATENATE(LEFT(Q23,1),LEFT(R23,1)),'Tingkat Risiko'!$E$18:$G$42,3,FALSE),"")</f>
        <v/>
      </c>
    </row>
    <row r="24" spans="1:20" x14ac:dyDescent="0.25">
      <c r="A24" s="5"/>
      <c r="B24" s="8"/>
      <c r="C24" s="4"/>
      <c r="D24" s="5"/>
      <c r="E24" s="5"/>
      <c r="F24" s="12"/>
      <c r="G24" s="76"/>
      <c r="H24" s="9"/>
      <c r="I24" s="6"/>
      <c r="J24" s="4"/>
      <c r="K24" s="4"/>
      <c r="L24" s="5" t="str">
        <f t="shared" si="3"/>
        <v/>
      </c>
      <c r="M24" s="4" t="str">
        <f>IFERROR(VLOOKUP(CONCATENATE(LEFT(J24,1),LEFT(K24,1)),'Tingkat Risiko'!$E$18:$G$42,3,FALSE),"")</f>
        <v/>
      </c>
      <c r="N24" s="4"/>
      <c r="O24" s="6"/>
      <c r="P24" s="78"/>
      <c r="Q24" s="4"/>
      <c r="R24" s="4"/>
      <c r="S24" s="5" t="str">
        <f t="shared" si="2"/>
        <v/>
      </c>
      <c r="T24" s="4" t="str">
        <f>IFERROR(VLOOKUP(CONCATENATE(LEFT(Q24,1),LEFT(R24,1)),'Tingkat Risiko'!$E$18:$G$42,3,FALSE),"")</f>
        <v/>
      </c>
    </row>
    <row r="25" spans="1:20" x14ac:dyDescent="0.25">
      <c r="A25" s="5"/>
      <c r="B25" s="8"/>
      <c r="C25" s="4"/>
      <c r="D25" s="5"/>
      <c r="E25" s="5"/>
      <c r="F25" s="12"/>
      <c r="G25" s="76"/>
      <c r="H25" s="9"/>
      <c r="I25" s="6"/>
      <c r="J25" s="4"/>
      <c r="K25" s="4"/>
      <c r="L25" s="5" t="str">
        <f t="shared" si="3"/>
        <v/>
      </c>
      <c r="M25" s="4" t="str">
        <f>IFERROR(VLOOKUP(CONCATENATE(LEFT(J25,1),LEFT(K25,1)),'Tingkat Risiko'!$E$18:$G$42,3,FALSE),"")</f>
        <v/>
      </c>
      <c r="N25" s="4"/>
      <c r="O25" s="6"/>
      <c r="P25" s="78"/>
      <c r="Q25" s="4"/>
      <c r="R25" s="4"/>
      <c r="S25" s="5" t="str">
        <f t="shared" si="2"/>
        <v/>
      </c>
      <c r="T25" s="4" t="str">
        <f>IFERROR(VLOOKUP(CONCATENATE(LEFT(Q25,1),LEFT(R25,1)),'Tingkat Risiko'!$E$18:$G$42,3,FALSE),"")</f>
        <v/>
      </c>
    </row>
    <row r="26" spans="1:20" x14ac:dyDescent="0.25">
      <c r="A26" s="5"/>
      <c r="B26" s="8"/>
      <c r="C26" s="4"/>
      <c r="D26" s="5"/>
      <c r="E26" s="5"/>
      <c r="F26" s="12"/>
      <c r="G26" s="76"/>
      <c r="H26" s="9"/>
      <c r="I26" s="6"/>
      <c r="J26" s="4"/>
      <c r="K26" s="4"/>
      <c r="L26" s="5" t="str">
        <f t="shared" si="3"/>
        <v/>
      </c>
      <c r="M26" s="4" t="str">
        <f>IFERROR(VLOOKUP(CONCATENATE(LEFT(J26,1),LEFT(K26,1)),'Tingkat Risiko'!$E$18:$G$42,3,FALSE),"")</f>
        <v/>
      </c>
      <c r="N26" s="4"/>
      <c r="O26" s="6"/>
      <c r="P26" s="78"/>
      <c r="Q26" s="4"/>
      <c r="R26" s="4"/>
      <c r="S26" s="5" t="str">
        <f t="shared" si="2"/>
        <v/>
      </c>
      <c r="T26" s="4" t="str">
        <f>IFERROR(VLOOKUP(CONCATENATE(LEFT(Q26,1),LEFT(R26,1)),'Tingkat Risiko'!$E$18:$G$42,3,FALSE),"")</f>
        <v/>
      </c>
    </row>
    <row r="27" spans="1:20" x14ac:dyDescent="0.25">
      <c r="A27" s="5"/>
      <c r="B27" s="8"/>
      <c r="C27" s="4"/>
      <c r="D27" s="5"/>
      <c r="E27" s="5"/>
      <c r="F27" s="12"/>
      <c r="G27" s="76"/>
      <c r="H27" s="9"/>
      <c r="I27" s="6"/>
      <c r="J27" s="4"/>
      <c r="K27" s="4"/>
      <c r="L27" s="5" t="str">
        <f t="shared" si="3"/>
        <v/>
      </c>
      <c r="M27" s="4" t="str">
        <f>IFERROR(VLOOKUP(CONCATENATE(LEFT(J27,1),LEFT(K27,1)),'Tingkat Risiko'!$E$18:$G$42,3,FALSE),"")</f>
        <v/>
      </c>
      <c r="N27" s="4"/>
      <c r="O27" s="6"/>
      <c r="P27" s="78"/>
      <c r="Q27" s="4"/>
      <c r="R27" s="4"/>
      <c r="S27" s="5" t="str">
        <f t="shared" si="2"/>
        <v/>
      </c>
      <c r="T27" s="4" t="str">
        <f>IFERROR(VLOOKUP(CONCATENATE(LEFT(Q27,1),LEFT(R27,1)),'Tingkat Risiko'!$E$18:$G$42,3,FALSE),"")</f>
        <v/>
      </c>
    </row>
    <row r="28" spans="1:20" x14ac:dyDescent="0.25">
      <c r="A28" s="5"/>
      <c r="B28" s="8"/>
      <c r="C28" s="4"/>
      <c r="D28" s="5"/>
      <c r="E28" s="5"/>
      <c r="F28" s="12"/>
      <c r="G28" s="76"/>
      <c r="H28" s="9"/>
      <c r="I28" s="6"/>
      <c r="J28" s="4"/>
      <c r="K28" s="4"/>
      <c r="L28" s="5" t="str">
        <f t="shared" si="3"/>
        <v/>
      </c>
      <c r="M28" s="4" t="str">
        <f>IFERROR(VLOOKUP(CONCATENATE(LEFT(J28,1),LEFT(K28,1)),'Tingkat Risiko'!$E$18:$G$42,3,FALSE),"")</f>
        <v/>
      </c>
      <c r="N28" s="4"/>
      <c r="O28" s="6"/>
      <c r="P28" s="78"/>
      <c r="Q28" s="4"/>
      <c r="R28" s="4"/>
      <c r="S28" s="5" t="str">
        <f t="shared" si="2"/>
        <v/>
      </c>
      <c r="T28" s="4" t="str">
        <f>IFERROR(VLOOKUP(CONCATENATE(LEFT(Q28,1),LEFT(R28,1)),'Tingkat Risiko'!$E$18:$G$42,3,FALSE),"")</f>
        <v/>
      </c>
    </row>
    <row r="29" spans="1:20" x14ac:dyDescent="0.25">
      <c r="A29" s="5"/>
      <c r="B29" s="8"/>
      <c r="C29" s="4"/>
      <c r="D29" s="5"/>
      <c r="E29" s="5"/>
      <c r="F29" s="12"/>
      <c r="G29" s="76"/>
      <c r="H29" s="9"/>
      <c r="I29" s="6"/>
      <c r="J29" s="4"/>
      <c r="K29" s="4"/>
      <c r="L29" s="5" t="str">
        <f t="shared" si="3"/>
        <v/>
      </c>
      <c r="M29" s="4" t="str">
        <f>IFERROR(VLOOKUP(CONCATENATE(LEFT(J29,1),LEFT(K29,1)),'Tingkat Risiko'!$E$18:$G$42,3,FALSE),"")</f>
        <v/>
      </c>
      <c r="N29" s="4"/>
      <c r="O29" s="6"/>
      <c r="P29" s="78"/>
      <c r="Q29" s="4"/>
      <c r="R29" s="4"/>
      <c r="S29" s="5" t="str">
        <f t="shared" si="2"/>
        <v/>
      </c>
      <c r="T29" s="4" t="str">
        <f>IFERROR(VLOOKUP(CONCATENATE(LEFT(Q29,1),LEFT(R29,1)),'Tingkat Risiko'!$E$18:$G$42,3,FALSE),"")</f>
        <v/>
      </c>
    </row>
    <row r="30" spans="1:20" x14ac:dyDescent="0.25">
      <c r="A30" s="5"/>
      <c r="B30" s="8"/>
      <c r="C30" s="4"/>
      <c r="D30" s="5"/>
      <c r="E30" s="5"/>
      <c r="F30" s="12"/>
      <c r="G30" s="76"/>
      <c r="H30" s="9"/>
      <c r="I30" s="6"/>
      <c r="J30" s="4"/>
      <c r="K30" s="4"/>
      <c r="L30" s="5" t="str">
        <f t="shared" si="3"/>
        <v/>
      </c>
      <c r="M30" s="4" t="str">
        <f>IFERROR(VLOOKUP(CONCATENATE(LEFT(J30,1),LEFT(K30,1)),'Tingkat Risiko'!$E$18:$G$42,3,FALSE),"")</f>
        <v/>
      </c>
      <c r="N30" s="4"/>
      <c r="O30" s="6"/>
      <c r="P30" s="78"/>
      <c r="Q30" s="4"/>
      <c r="R30" s="4"/>
      <c r="S30" s="5" t="str">
        <f t="shared" si="2"/>
        <v/>
      </c>
      <c r="T30" s="4" t="str">
        <f>IFERROR(VLOOKUP(CONCATENATE(LEFT(Q30,1),LEFT(R30,1)),'Tingkat Risiko'!$E$18:$G$42,3,FALSE),"")</f>
        <v/>
      </c>
    </row>
    <row r="31" spans="1:20" x14ac:dyDescent="0.25">
      <c r="A31" s="5"/>
      <c r="B31" s="8"/>
      <c r="C31" s="4"/>
      <c r="D31" s="5"/>
      <c r="E31" s="5"/>
      <c r="F31" s="12"/>
      <c r="G31" s="76"/>
      <c r="H31" s="9"/>
      <c r="I31" s="6"/>
      <c r="J31" s="4"/>
      <c r="K31" s="4"/>
      <c r="L31" s="5" t="str">
        <f t="shared" si="3"/>
        <v/>
      </c>
      <c r="M31" s="4" t="str">
        <f>IFERROR(VLOOKUP(CONCATENATE(LEFT(J31,1),LEFT(K31,1)),'Tingkat Risiko'!$E$18:$G$42,3,FALSE),"")</f>
        <v/>
      </c>
      <c r="N31" s="4"/>
      <c r="O31" s="6"/>
      <c r="P31" s="78"/>
      <c r="Q31" s="4"/>
      <c r="R31" s="4"/>
      <c r="S31" s="5" t="str">
        <f t="shared" si="2"/>
        <v/>
      </c>
      <c r="T31" s="4" t="str">
        <f>IFERROR(VLOOKUP(CONCATENATE(LEFT(Q31,1),LEFT(R31,1)),'Tingkat Risiko'!$E$18:$G$42,3,FALSE),"")</f>
        <v/>
      </c>
    </row>
    <row r="32" spans="1:20" x14ac:dyDescent="0.25">
      <c r="A32" s="5"/>
      <c r="B32" s="8"/>
      <c r="C32" s="4"/>
      <c r="D32" s="5"/>
      <c r="E32" s="5"/>
      <c r="F32" s="12"/>
      <c r="G32" s="76"/>
      <c r="H32" s="9"/>
      <c r="I32" s="6"/>
      <c r="J32" s="4"/>
      <c r="K32" s="4"/>
      <c r="L32" s="5" t="str">
        <f t="shared" si="3"/>
        <v/>
      </c>
      <c r="M32" s="4" t="str">
        <f>IFERROR(VLOOKUP(CONCATENATE(LEFT(J32,1),LEFT(K32,1)),'Tingkat Risiko'!$E$18:$G$42,3,FALSE),"")</f>
        <v/>
      </c>
      <c r="N32" s="4"/>
      <c r="O32" s="6"/>
      <c r="P32" s="78"/>
      <c r="Q32" s="4"/>
      <c r="R32" s="4"/>
      <c r="S32" s="5" t="str">
        <f t="shared" si="2"/>
        <v/>
      </c>
      <c r="T32" s="4" t="str">
        <f>IFERROR(VLOOKUP(CONCATENATE(LEFT(Q32,1),LEFT(R32,1)),'Tingkat Risiko'!$E$18:$G$42,3,FALSE),"")</f>
        <v/>
      </c>
    </row>
    <row r="33" spans="1:20" x14ac:dyDescent="0.25">
      <c r="A33" s="5"/>
      <c r="B33" s="8"/>
      <c r="C33" s="4"/>
      <c r="D33" s="5"/>
      <c r="E33" s="5"/>
      <c r="F33" s="12"/>
      <c r="G33" s="76"/>
      <c r="H33" s="9"/>
      <c r="I33" s="6"/>
      <c r="J33" s="4"/>
      <c r="K33" s="4"/>
      <c r="L33" s="5" t="str">
        <f t="shared" si="3"/>
        <v/>
      </c>
      <c r="M33" s="4" t="str">
        <f>IFERROR(VLOOKUP(CONCATENATE(LEFT(J33,1),LEFT(K33,1)),'Tingkat Risiko'!$E$18:$G$42,3,FALSE),"")</f>
        <v/>
      </c>
      <c r="N33" s="4"/>
      <c r="O33" s="6"/>
      <c r="P33" s="78"/>
      <c r="Q33" s="4"/>
      <c r="R33" s="4"/>
      <c r="S33" s="5" t="str">
        <f t="shared" si="2"/>
        <v/>
      </c>
      <c r="T33" s="4" t="str">
        <f>IFERROR(VLOOKUP(CONCATENATE(LEFT(Q33,1),LEFT(R33,1)),'Tingkat Risiko'!$E$18:$G$42,3,FALSE),"")</f>
        <v/>
      </c>
    </row>
    <row r="34" spans="1:20" x14ac:dyDescent="0.25">
      <c r="A34" s="5"/>
      <c r="B34" s="8"/>
      <c r="C34" s="4"/>
      <c r="D34" s="5"/>
      <c r="E34" s="5"/>
      <c r="F34" s="12"/>
      <c r="G34" s="76"/>
      <c r="H34" s="9"/>
      <c r="I34" s="6"/>
      <c r="J34" s="4"/>
      <c r="K34" s="4"/>
      <c r="L34" s="5" t="str">
        <f t="shared" si="3"/>
        <v/>
      </c>
      <c r="M34" s="4" t="str">
        <f>IFERROR(VLOOKUP(CONCATENATE(LEFT(J34,1),LEFT(K34,1)),'Tingkat Risiko'!$E$18:$G$42,3,FALSE),"")</f>
        <v/>
      </c>
      <c r="N34" s="4"/>
      <c r="O34" s="6"/>
      <c r="P34" s="78"/>
      <c r="Q34" s="4"/>
      <c r="R34" s="4"/>
      <c r="S34" s="5" t="str">
        <f t="shared" si="2"/>
        <v/>
      </c>
      <c r="T34" s="4" t="str">
        <f>IFERROR(VLOOKUP(CONCATENATE(LEFT(Q34,1),LEFT(R34,1)),'Tingkat Risiko'!$E$18:$G$42,3,FALSE),"")</f>
        <v/>
      </c>
    </row>
    <row r="35" spans="1:20" x14ac:dyDescent="0.25">
      <c r="A35" s="5"/>
      <c r="B35" s="8"/>
      <c r="C35" s="4"/>
      <c r="D35" s="5"/>
      <c r="E35" s="5"/>
      <c r="F35" s="12"/>
      <c r="G35" s="76"/>
      <c r="H35" s="9"/>
      <c r="I35" s="6"/>
      <c r="J35" s="4"/>
      <c r="K35" s="4"/>
      <c r="L35" s="5" t="str">
        <f t="shared" si="3"/>
        <v/>
      </c>
      <c r="M35" s="4" t="str">
        <f>IFERROR(VLOOKUP(CONCATENATE(LEFT(J35,1),LEFT(K35,1)),'Tingkat Risiko'!$E$18:$G$42,3,FALSE),"")</f>
        <v/>
      </c>
      <c r="N35" s="4"/>
      <c r="O35" s="6"/>
      <c r="P35" s="78"/>
      <c r="Q35" s="4"/>
      <c r="R35" s="4"/>
      <c r="S35" s="5" t="str">
        <f t="shared" si="2"/>
        <v/>
      </c>
      <c r="T35" s="4" t="str">
        <f>IFERROR(VLOOKUP(CONCATENATE(LEFT(Q35,1),LEFT(R35,1)),'Tingkat Risiko'!$E$18:$G$42,3,FALSE),"")</f>
        <v/>
      </c>
    </row>
    <row r="36" spans="1:20" x14ac:dyDescent="0.25">
      <c r="A36" s="5"/>
      <c r="B36" s="8"/>
      <c r="C36" s="4"/>
      <c r="D36" s="5"/>
      <c r="E36" s="5"/>
      <c r="F36" s="12"/>
      <c r="G36" s="76"/>
      <c r="H36" s="9"/>
      <c r="I36" s="6"/>
      <c r="J36" s="4"/>
      <c r="K36" s="4"/>
      <c r="L36" s="5" t="str">
        <f t="shared" si="3"/>
        <v/>
      </c>
      <c r="M36" s="4" t="str">
        <f>IFERROR(VLOOKUP(CONCATENATE(LEFT(J36,1),LEFT(K36,1)),'Tingkat Risiko'!$E$18:$G$42,3,FALSE),"")</f>
        <v/>
      </c>
      <c r="N36" s="4"/>
      <c r="O36" s="6"/>
      <c r="P36" s="78"/>
      <c r="Q36" s="4"/>
      <c r="R36" s="4"/>
      <c r="S36" s="5" t="str">
        <f t="shared" si="2"/>
        <v/>
      </c>
      <c r="T36" s="4" t="str">
        <f>IFERROR(VLOOKUP(CONCATENATE(LEFT(Q36,1),LEFT(R36,1)),'Tingkat Risiko'!$E$18:$G$42,3,FALSE),"")</f>
        <v/>
      </c>
    </row>
    <row r="37" spans="1:20" x14ac:dyDescent="0.25">
      <c r="A37" s="5"/>
      <c r="B37" s="8"/>
      <c r="C37" s="4"/>
      <c r="D37" s="5"/>
      <c r="E37" s="5"/>
      <c r="F37" s="12"/>
      <c r="G37" s="76"/>
      <c r="H37" s="9"/>
      <c r="I37" s="6"/>
      <c r="J37" s="4"/>
      <c r="K37" s="4"/>
      <c r="L37" s="5" t="str">
        <f t="shared" si="3"/>
        <v/>
      </c>
      <c r="M37" s="4" t="str">
        <f>IFERROR(VLOOKUP(CONCATENATE(LEFT(J37,1),LEFT(K37,1)),'Tingkat Risiko'!$E$18:$G$42,3,FALSE),"")</f>
        <v/>
      </c>
      <c r="N37" s="4"/>
      <c r="O37" s="6"/>
      <c r="P37" s="78"/>
      <c r="Q37" s="4"/>
      <c r="R37" s="4"/>
      <c r="S37" s="5" t="str">
        <f t="shared" si="2"/>
        <v/>
      </c>
      <c r="T37" s="4" t="str">
        <f>IFERROR(VLOOKUP(CONCATENATE(LEFT(Q37,1),LEFT(R37,1)),'Tingkat Risiko'!$E$18:$G$42,3,FALSE),"")</f>
        <v/>
      </c>
    </row>
    <row r="38" spans="1:20" x14ac:dyDescent="0.25">
      <c r="A38" s="5"/>
      <c r="B38" s="8"/>
      <c r="C38" s="4"/>
      <c r="D38" s="5"/>
      <c r="E38" s="5"/>
      <c r="F38" s="12"/>
      <c r="G38" s="76"/>
      <c r="H38" s="9"/>
      <c r="I38" s="6"/>
      <c r="J38" s="4"/>
      <c r="K38" s="4"/>
      <c r="L38" s="5" t="str">
        <f t="shared" si="3"/>
        <v/>
      </c>
      <c r="M38" s="4" t="str">
        <f>IFERROR(VLOOKUP(CONCATENATE(LEFT(J38,1),LEFT(K38,1)),'Tingkat Risiko'!$E$18:$G$42,3,FALSE),"")</f>
        <v/>
      </c>
      <c r="N38" s="4"/>
      <c r="O38" s="6"/>
      <c r="P38" s="78"/>
      <c r="Q38" s="4"/>
      <c r="R38" s="4"/>
      <c r="S38" s="5" t="str">
        <f t="shared" si="2"/>
        <v/>
      </c>
      <c r="T38" s="4" t="str">
        <f>IFERROR(VLOOKUP(CONCATENATE(LEFT(Q38,1),LEFT(R38,1)),'Tingkat Risiko'!$E$18:$G$42,3,FALSE),"")</f>
        <v/>
      </c>
    </row>
    <row r="39" spans="1:20" x14ac:dyDescent="0.25">
      <c r="A39" s="5"/>
      <c r="B39" s="8"/>
      <c r="C39" s="4"/>
      <c r="D39" s="5"/>
      <c r="E39" s="5"/>
      <c r="F39" s="12"/>
      <c r="G39" s="76"/>
      <c r="H39" s="9"/>
      <c r="I39" s="6"/>
      <c r="J39" s="4"/>
      <c r="K39" s="4"/>
      <c r="L39" s="5" t="str">
        <f t="shared" si="3"/>
        <v/>
      </c>
      <c r="M39" s="4" t="str">
        <f>IFERROR(VLOOKUP(CONCATENATE(LEFT(J39,1),LEFT(K39,1)),'Tingkat Risiko'!$E$18:$G$42,3,FALSE),"")</f>
        <v/>
      </c>
      <c r="N39" s="4"/>
      <c r="O39" s="6"/>
      <c r="P39" s="78"/>
      <c r="Q39" s="4"/>
      <c r="R39" s="4"/>
      <c r="S39" s="5" t="str">
        <f t="shared" si="2"/>
        <v/>
      </c>
      <c r="T39" s="4" t="str">
        <f>IFERROR(VLOOKUP(CONCATENATE(LEFT(Q39,1),LEFT(R39,1)),'Tingkat Risiko'!$E$18:$G$42,3,FALSE),"")</f>
        <v/>
      </c>
    </row>
    <row r="40" spans="1:20" x14ac:dyDescent="0.25">
      <c r="A40" s="5"/>
      <c r="B40" s="8"/>
      <c r="C40" s="4"/>
      <c r="D40" s="5"/>
      <c r="E40" s="5"/>
      <c r="F40" s="12"/>
      <c r="G40" s="76"/>
      <c r="H40" s="9"/>
      <c r="I40" s="6"/>
      <c r="J40" s="4"/>
      <c r="K40" s="4"/>
      <c r="L40" s="5" t="str">
        <f t="shared" si="3"/>
        <v/>
      </c>
      <c r="M40" s="4" t="str">
        <f>IFERROR(VLOOKUP(CONCATENATE(LEFT(J40,1),LEFT(K40,1)),'Tingkat Risiko'!$E$18:$G$42,3,FALSE),"")</f>
        <v/>
      </c>
      <c r="N40" s="4"/>
      <c r="O40" s="6"/>
      <c r="P40" s="78"/>
      <c r="Q40" s="4"/>
      <c r="R40" s="4"/>
      <c r="S40" s="5" t="str">
        <f t="shared" si="2"/>
        <v/>
      </c>
      <c r="T40" s="4" t="str">
        <f>IFERROR(VLOOKUP(CONCATENATE(LEFT(Q40,1),LEFT(R40,1)),'Tingkat Risiko'!$E$18:$G$42,3,FALSE),"")</f>
        <v/>
      </c>
    </row>
  </sheetData>
  <protectedRanges>
    <protectedRange sqref="C1 P1:T1 G1:M1" name="Title_1_1_1"/>
  </protectedRanges>
  <mergeCells count="5">
    <mergeCell ref="A1:B1"/>
    <mergeCell ref="J1:M1"/>
    <mergeCell ref="N1:P1"/>
    <mergeCell ref="Q1:T1"/>
    <mergeCell ref="C1:I1"/>
  </mergeCells>
  <phoneticPr fontId="9" type="noConversion"/>
  <conditionalFormatting sqref="M1:M1048576">
    <cfRule type="containsText" dxfId="7" priority="6" operator="containsText" text="VERY HIGH RISK">
      <formula>NOT(ISERROR(SEARCH("VERY HIGH RISK",M1)))</formula>
    </cfRule>
    <cfRule type="containsText" dxfId="6" priority="7" operator="containsText" text="HIGH RISK">
      <formula>NOT(ISERROR(SEARCH("HIGH RISK",M1)))</formula>
    </cfRule>
    <cfRule type="containsText" dxfId="5" priority="9" operator="containsText" text="MEDIUM RISK">
      <formula>NOT(ISERROR(SEARCH("MEDIUM RISK",M1)))</formula>
    </cfRule>
  </conditionalFormatting>
  <conditionalFormatting sqref="T1:T1048576">
    <cfRule type="containsText" dxfId="4" priority="1" operator="containsText" text="VERY HIGH RISK">
      <formula>NOT(ISERROR(SEARCH("VERY HIGH RISK",T1)))</formula>
    </cfRule>
    <cfRule type="containsText" dxfId="3" priority="3" operator="containsText" text="HIGH RISK">
      <formula>NOT(ISERROR(SEARCH("HIGH RISK",T1)))</formula>
    </cfRule>
    <cfRule type="containsText" dxfId="2" priority="4" operator="containsText" text="HIGH RISK">
      <formula>NOT(ISERROR(SEARCH("HIGH RISK",T1)))</formula>
    </cfRule>
    <cfRule type="containsText" dxfId="1" priority="5" operator="containsText" text="VERY HIGH RISK">
      <formula>NOT(ISERROR(SEARCH("VERY HIGH RISK",T1)))</formula>
    </cfRule>
    <cfRule type="containsText" dxfId="0" priority="8" operator="containsText" text="MEDIUM RISK">
      <formula>NOT(ISERROR(SEARCH("MEDIUM RISK",T1)))</formula>
    </cfRule>
  </conditionalFormatting>
  <hyperlinks>
    <hyperlink ref="M2" location="'Risk Profile'!A1" display="Inherent  Risk Rating" xr:uid="{76CFC731-9317-4248-BEFD-A66EE084A187}"/>
    <hyperlink ref="T2" location="'Risk Profile'!A1" display="Inherent  Risk Rating" xr:uid="{739DD310-377E-0D42-A44F-21DE376028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57D9B5B-B7FB-3B44-B951-82E2D3CE154B}">
          <x14:formula1>
            <xm:f>Standar!$D$22:$D$26</xm:f>
          </x14:formula1>
          <xm:sqref>J3:J40 Q3:Q40</xm:sqref>
        </x14:dataValidation>
        <x14:dataValidation type="list" allowBlank="1" showInputMessage="1" showErrorMessage="1" xr:uid="{7146B09D-87FF-8F4A-A43B-366A3622A5C6}">
          <x14:formula1>
            <xm:f>Standar!$D$31:$D$35</xm:f>
          </x14:formula1>
          <xm:sqref>K3:K40 R3:R40</xm:sqref>
        </x14:dataValidation>
        <x14:dataValidation type="list" allowBlank="1" showInputMessage="1" showErrorMessage="1" xr:uid="{B062E2AE-9FA9-1F49-90A1-C2D6DD68EC3F}">
          <x14:formula1>
            <xm:f>Standar!$A$2:$A$3</xm:f>
          </x14:formula1>
          <xm:sqref>C3:C40</xm:sqref>
        </x14:dataValidation>
        <x14:dataValidation type="list" allowBlank="1" showInputMessage="1" showErrorMessage="1" xr:uid="{E59F7730-45D2-B24E-BCFE-A0F3720033D9}">
          <x14:formula1>
            <xm:f>IF($C3="Input",Standar!$A$6:$A$13,IF($C3="Output",Standar!$A$14:$A$17,""))</xm:f>
          </x14:formula1>
          <xm:sqref>D3:D40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7E9D-B8BA-3B43-BED9-D89A9641C03C}">
  <sheetPr>
    <tabColor theme="9" tint="0.59999389629810485"/>
  </sheetPr>
  <dimension ref="A1:AA76"/>
  <sheetViews>
    <sheetView tabSelected="1" view="pageBreakPreview" zoomScaleNormal="75" zoomScaleSheetLayoutView="100" workbookViewId="0">
      <selection activeCell="C8" sqref="C8"/>
    </sheetView>
  </sheetViews>
  <sheetFormatPr defaultColWidth="9.125" defaultRowHeight="15" x14ac:dyDescent="0.25"/>
  <cols>
    <col min="1" max="1" width="5.5" style="79" customWidth="1"/>
    <col min="2" max="2" width="26" style="79" bestFit="1" customWidth="1"/>
    <col min="3" max="3" width="26.125" style="79" customWidth="1"/>
    <col min="4" max="4" width="18.875" style="79" customWidth="1"/>
    <col min="5" max="5" width="15.5" style="79" bestFit="1" customWidth="1"/>
    <col min="6" max="6" width="20" style="79" bestFit="1" customWidth="1"/>
    <col min="7" max="16" width="18.625" style="79" customWidth="1"/>
    <col min="17" max="17" width="14.125" style="79" customWidth="1"/>
    <col min="18" max="18" width="14.625" style="79" customWidth="1"/>
    <col min="19" max="19" width="13.375" style="79" customWidth="1"/>
    <col min="20" max="20" width="11.875" style="79" bestFit="1" customWidth="1"/>
    <col min="21" max="21" width="18.875" style="79" customWidth="1"/>
    <col min="22" max="22" width="15.125" style="79" bestFit="1" customWidth="1"/>
    <col min="23" max="23" width="13.625" style="79" bestFit="1" customWidth="1"/>
    <col min="24" max="24" width="11.625" style="79" bestFit="1" customWidth="1"/>
    <col min="25" max="256" width="9.125" style="79"/>
    <col min="257" max="257" width="5.5" style="79" customWidth="1"/>
    <col min="258" max="258" width="26" style="79" bestFit="1" customWidth="1"/>
    <col min="259" max="259" width="26.125" style="79" customWidth="1"/>
    <col min="260" max="260" width="18.875" style="79" customWidth="1"/>
    <col min="261" max="261" width="15.5" style="79" bestFit="1" customWidth="1"/>
    <col min="262" max="262" width="20" style="79" bestFit="1" customWidth="1"/>
    <col min="263" max="272" width="18.625" style="79" customWidth="1"/>
    <col min="273" max="273" width="14.125" style="79" customWidth="1"/>
    <col min="274" max="274" width="14.625" style="79" customWidth="1"/>
    <col min="275" max="275" width="13.375" style="79" customWidth="1"/>
    <col min="276" max="276" width="11.875" style="79" bestFit="1" customWidth="1"/>
    <col min="277" max="277" width="18.875" style="79" customWidth="1"/>
    <col min="278" max="278" width="15.125" style="79" bestFit="1" customWidth="1"/>
    <col min="279" max="279" width="13.625" style="79" bestFit="1" customWidth="1"/>
    <col min="280" max="280" width="11.625" style="79" bestFit="1" customWidth="1"/>
    <col min="281" max="512" width="9.125" style="79"/>
    <col min="513" max="513" width="5.5" style="79" customWidth="1"/>
    <col min="514" max="514" width="26" style="79" bestFit="1" customWidth="1"/>
    <col min="515" max="515" width="26.125" style="79" customWidth="1"/>
    <col min="516" max="516" width="18.875" style="79" customWidth="1"/>
    <col min="517" max="517" width="15.5" style="79" bestFit="1" customWidth="1"/>
    <col min="518" max="518" width="20" style="79" bestFit="1" customWidth="1"/>
    <col min="519" max="528" width="18.625" style="79" customWidth="1"/>
    <col min="529" max="529" width="14.125" style="79" customWidth="1"/>
    <col min="530" max="530" width="14.625" style="79" customWidth="1"/>
    <col min="531" max="531" width="13.375" style="79" customWidth="1"/>
    <col min="532" max="532" width="11.875" style="79" bestFit="1" customWidth="1"/>
    <col min="533" max="533" width="18.875" style="79" customWidth="1"/>
    <col min="534" max="534" width="15.125" style="79" bestFit="1" customWidth="1"/>
    <col min="535" max="535" width="13.625" style="79" bestFit="1" customWidth="1"/>
    <col min="536" max="536" width="11.625" style="79" bestFit="1" customWidth="1"/>
    <col min="537" max="768" width="9.125" style="79"/>
    <col min="769" max="769" width="5.5" style="79" customWidth="1"/>
    <col min="770" max="770" width="26" style="79" bestFit="1" customWidth="1"/>
    <col min="771" max="771" width="26.125" style="79" customWidth="1"/>
    <col min="772" max="772" width="18.875" style="79" customWidth="1"/>
    <col min="773" max="773" width="15.5" style="79" bestFit="1" customWidth="1"/>
    <col min="774" max="774" width="20" style="79" bestFit="1" customWidth="1"/>
    <col min="775" max="784" width="18.625" style="79" customWidth="1"/>
    <col min="785" max="785" width="14.125" style="79" customWidth="1"/>
    <col min="786" max="786" width="14.625" style="79" customWidth="1"/>
    <col min="787" max="787" width="13.375" style="79" customWidth="1"/>
    <col min="788" max="788" width="11.875" style="79" bestFit="1" customWidth="1"/>
    <col min="789" max="789" width="18.875" style="79" customWidth="1"/>
    <col min="790" max="790" width="15.125" style="79" bestFit="1" customWidth="1"/>
    <col min="791" max="791" width="13.625" style="79" bestFit="1" customWidth="1"/>
    <col min="792" max="792" width="11.625" style="79" bestFit="1" customWidth="1"/>
    <col min="793" max="1024" width="9.125" style="79"/>
    <col min="1025" max="1025" width="5.5" style="79" customWidth="1"/>
    <col min="1026" max="1026" width="26" style="79" bestFit="1" customWidth="1"/>
    <col min="1027" max="1027" width="26.125" style="79" customWidth="1"/>
    <col min="1028" max="1028" width="18.875" style="79" customWidth="1"/>
    <col min="1029" max="1029" width="15.5" style="79" bestFit="1" customWidth="1"/>
    <col min="1030" max="1030" width="20" style="79" bestFit="1" customWidth="1"/>
    <col min="1031" max="1040" width="18.625" style="79" customWidth="1"/>
    <col min="1041" max="1041" width="14.125" style="79" customWidth="1"/>
    <col min="1042" max="1042" width="14.625" style="79" customWidth="1"/>
    <col min="1043" max="1043" width="13.375" style="79" customWidth="1"/>
    <col min="1044" max="1044" width="11.875" style="79" bestFit="1" customWidth="1"/>
    <col min="1045" max="1045" width="18.875" style="79" customWidth="1"/>
    <col min="1046" max="1046" width="15.125" style="79" bestFit="1" customWidth="1"/>
    <col min="1047" max="1047" width="13.625" style="79" bestFit="1" customWidth="1"/>
    <col min="1048" max="1048" width="11.625" style="79" bestFit="1" customWidth="1"/>
    <col min="1049" max="1280" width="9.125" style="79"/>
    <col min="1281" max="1281" width="5.5" style="79" customWidth="1"/>
    <col min="1282" max="1282" width="26" style="79" bestFit="1" customWidth="1"/>
    <col min="1283" max="1283" width="26.125" style="79" customWidth="1"/>
    <col min="1284" max="1284" width="18.875" style="79" customWidth="1"/>
    <col min="1285" max="1285" width="15.5" style="79" bestFit="1" customWidth="1"/>
    <col min="1286" max="1286" width="20" style="79" bestFit="1" customWidth="1"/>
    <col min="1287" max="1296" width="18.625" style="79" customWidth="1"/>
    <col min="1297" max="1297" width="14.125" style="79" customWidth="1"/>
    <col min="1298" max="1298" width="14.625" style="79" customWidth="1"/>
    <col min="1299" max="1299" width="13.375" style="79" customWidth="1"/>
    <col min="1300" max="1300" width="11.875" style="79" bestFit="1" customWidth="1"/>
    <col min="1301" max="1301" width="18.875" style="79" customWidth="1"/>
    <col min="1302" max="1302" width="15.125" style="79" bestFit="1" customWidth="1"/>
    <col min="1303" max="1303" width="13.625" style="79" bestFit="1" customWidth="1"/>
    <col min="1304" max="1304" width="11.625" style="79" bestFit="1" customWidth="1"/>
    <col min="1305" max="1536" width="9.125" style="79"/>
    <col min="1537" max="1537" width="5.5" style="79" customWidth="1"/>
    <col min="1538" max="1538" width="26" style="79" bestFit="1" customWidth="1"/>
    <col min="1539" max="1539" width="26.125" style="79" customWidth="1"/>
    <col min="1540" max="1540" width="18.875" style="79" customWidth="1"/>
    <col min="1541" max="1541" width="15.5" style="79" bestFit="1" customWidth="1"/>
    <col min="1542" max="1542" width="20" style="79" bestFit="1" customWidth="1"/>
    <col min="1543" max="1552" width="18.625" style="79" customWidth="1"/>
    <col min="1553" max="1553" width="14.125" style="79" customWidth="1"/>
    <col min="1554" max="1554" width="14.625" style="79" customWidth="1"/>
    <col min="1555" max="1555" width="13.375" style="79" customWidth="1"/>
    <col min="1556" max="1556" width="11.875" style="79" bestFit="1" customWidth="1"/>
    <col min="1557" max="1557" width="18.875" style="79" customWidth="1"/>
    <col min="1558" max="1558" width="15.125" style="79" bestFit="1" customWidth="1"/>
    <col min="1559" max="1559" width="13.625" style="79" bestFit="1" customWidth="1"/>
    <col min="1560" max="1560" width="11.625" style="79" bestFit="1" customWidth="1"/>
    <col min="1561" max="1792" width="9.125" style="79"/>
    <col min="1793" max="1793" width="5.5" style="79" customWidth="1"/>
    <col min="1794" max="1794" width="26" style="79" bestFit="1" customWidth="1"/>
    <col min="1795" max="1795" width="26.125" style="79" customWidth="1"/>
    <col min="1796" max="1796" width="18.875" style="79" customWidth="1"/>
    <col min="1797" max="1797" width="15.5" style="79" bestFit="1" customWidth="1"/>
    <col min="1798" max="1798" width="20" style="79" bestFit="1" customWidth="1"/>
    <col min="1799" max="1808" width="18.625" style="79" customWidth="1"/>
    <col min="1809" max="1809" width="14.125" style="79" customWidth="1"/>
    <col min="1810" max="1810" width="14.625" style="79" customWidth="1"/>
    <col min="1811" max="1811" width="13.375" style="79" customWidth="1"/>
    <col min="1812" max="1812" width="11.875" style="79" bestFit="1" customWidth="1"/>
    <col min="1813" max="1813" width="18.875" style="79" customWidth="1"/>
    <col min="1814" max="1814" width="15.125" style="79" bestFit="1" customWidth="1"/>
    <col min="1815" max="1815" width="13.625" style="79" bestFit="1" customWidth="1"/>
    <col min="1816" max="1816" width="11.625" style="79" bestFit="1" customWidth="1"/>
    <col min="1817" max="2048" width="9.125" style="79"/>
    <col min="2049" max="2049" width="5.5" style="79" customWidth="1"/>
    <col min="2050" max="2050" width="26" style="79" bestFit="1" customWidth="1"/>
    <col min="2051" max="2051" width="26.125" style="79" customWidth="1"/>
    <col min="2052" max="2052" width="18.875" style="79" customWidth="1"/>
    <col min="2053" max="2053" width="15.5" style="79" bestFit="1" customWidth="1"/>
    <col min="2054" max="2054" width="20" style="79" bestFit="1" customWidth="1"/>
    <col min="2055" max="2064" width="18.625" style="79" customWidth="1"/>
    <col min="2065" max="2065" width="14.125" style="79" customWidth="1"/>
    <col min="2066" max="2066" width="14.625" style="79" customWidth="1"/>
    <col min="2067" max="2067" width="13.375" style="79" customWidth="1"/>
    <col min="2068" max="2068" width="11.875" style="79" bestFit="1" customWidth="1"/>
    <col min="2069" max="2069" width="18.875" style="79" customWidth="1"/>
    <col min="2070" max="2070" width="15.125" style="79" bestFit="1" customWidth="1"/>
    <col min="2071" max="2071" width="13.625" style="79" bestFit="1" customWidth="1"/>
    <col min="2072" max="2072" width="11.625" style="79" bestFit="1" customWidth="1"/>
    <col min="2073" max="2304" width="9.125" style="79"/>
    <col min="2305" max="2305" width="5.5" style="79" customWidth="1"/>
    <col min="2306" max="2306" width="26" style="79" bestFit="1" customWidth="1"/>
    <col min="2307" max="2307" width="26.125" style="79" customWidth="1"/>
    <col min="2308" max="2308" width="18.875" style="79" customWidth="1"/>
    <col min="2309" max="2309" width="15.5" style="79" bestFit="1" customWidth="1"/>
    <col min="2310" max="2310" width="20" style="79" bestFit="1" customWidth="1"/>
    <col min="2311" max="2320" width="18.625" style="79" customWidth="1"/>
    <col min="2321" max="2321" width="14.125" style="79" customWidth="1"/>
    <col min="2322" max="2322" width="14.625" style="79" customWidth="1"/>
    <col min="2323" max="2323" width="13.375" style="79" customWidth="1"/>
    <col min="2324" max="2324" width="11.875" style="79" bestFit="1" customWidth="1"/>
    <col min="2325" max="2325" width="18.875" style="79" customWidth="1"/>
    <col min="2326" max="2326" width="15.125" style="79" bestFit="1" customWidth="1"/>
    <col min="2327" max="2327" width="13.625" style="79" bestFit="1" customWidth="1"/>
    <col min="2328" max="2328" width="11.625" style="79" bestFit="1" customWidth="1"/>
    <col min="2329" max="2560" width="9.125" style="79"/>
    <col min="2561" max="2561" width="5.5" style="79" customWidth="1"/>
    <col min="2562" max="2562" width="26" style="79" bestFit="1" customWidth="1"/>
    <col min="2563" max="2563" width="26.125" style="79" customWidth="1"/>
    <col min="2564" max="2564" width="18.875" style="79" customWidth="1"/>
    <col min="2565" max="2565" width="15.5" style="79" bestFit="1" customWidth="1"/>
    <col min="2566" max="2566" width="20" style="79" bestFit="1" customWidth="1"/>
    <col min="2567" max="2576" width="18.625" style="79" customWidth="1"/>
    <col min="2577" max="2577" width="14.125" style="79" customWidth="1"/>
    <col min="2578" max="2578" width="14.625" style="79" customWidth="1"/>
    <col min="2579" max="2579" width="13.375" style="79" customWidth="1"/>
    <col min="2580" max="2580" width="11.875" style="79" bestFit="1" customWidth="1"/>
    <col min="2581" max="2581" width="18.875" style="79" customWidth="1"/>
    <col min="2582" max="2582" width="15.125" style="79" bestFit="1" customWidth="1"/>
    <col min="2583" max="2583" width="13.625" style="79" bestFit="1" customWidth="1"/>
    <col min="2584" max="2584" width="11.625" style="79" bestFit="1" customWidth="1"/>
    <col min="2585" max="2816" width="9.125" style="79"/>
    <col min="2817" max="2817" width="5.5" style="79" customWidth="1"/>
    <col min="2818" max="2818" width="26" style="79" bestFit="1" customWidth="1"/>
    <col min="2819" max="2819" width="26.125" style="79" customWidth="1"/>
    <col min="2820" max="2820" width="18.875" style="79" customWidth="1"/>
    <col min="2821" max="2821" width="15.5" style="79" bestFit="1" customWidth="1"/>
    <col min="2822" max="2822" width="20" style="79" bestFit="1" customWidth="1"/>
    <col min="2823" max="2832" width="18.625" style="79" customWidth="1"/>
    <col min="2833" max="2833" width="14.125" style="79" customWidth="1"/>
    <col min="2834" max="2834" width="14.625" style="79" customWidth="1"/>
    <col min="2835" max="2835" width="13.375" style="79" customWidth="1"/>
    <col min="2836" max="2836" width="11.875" style="79" bestFit="1" customWidth="1"/>
    <col min="2837" max="2837" width="18.875" style="79" customWidth="1"/>
    <col min="2838" max="2838" width="15.125" style="79" bestFit="1" customWidth="1"/>
    <col min="2839" max="2839" width="13.625" style="79" bestFit="1" customWidth="1"/>
    <col min="2840" max="2840" width="11.625" style="79" bestFit="1" customWidth="1"/>
    <col min="2841" max="3072" width="9.125" style="79"/>
    <col min="3073" max="3073" width="5.5" style="79" customWidth="1"/>
    <col min="3074" max="3074" width="26" style="79" bestFit="1" customWidth="1"/>
    <col min="3075" max="3075" width="26.125" style="79" customWidth="1"/>
    <col min="3076" max="3076" width="18.875" style="79" customWidth="1"/>
    <col min="3077" max="3077" width="15.5" style="79" bestFit="1" customWidth="1"/>
    <col min="3078" max="3078" width="20" style="79" bestFit="1" customWidth="1"/>
    <col min="3079" max="3088" width="18.625" style="79" customWidth="1"/>
    <col min="3089" max="3089" width="14.125" style="79" customWidth="1"/>
    <col min="3090" max="3090" width="14.625" style="79" customWidth="1"/>
    <col min="3091" max="3091" width="13.375" style="79" customWidth="1"/>
    <col min="3092" max="3092" width="11.875" style="79" bestFit="1" customWidth="1"/>
    <col min="3093" max="3093" width="18.875" style="79" customWidth="1"/>
    <col min="3094" max="3094" width="15.125" style="79" bestFit="1" customWidth="1"/>
    <col min="3095" max="3095" width="13.625" style="79" bestFit="1" customWidth="1"/>
    <col min="3096" max="3096" width="11.625" style="79" bestFit="1" customWidth="1"/>
    <col min="3097" max="3328" width="9.125" style="79"/>
    <col min="3329" max="3329" width="5.5" style="79" customWidth="1"/>
    <col min="3330" max="3330" width="26" style="79" bestFit="1" customWidth="1"/>
    <col min="3331" max="3331" width="26.125" style="79" customWidth="1"/>
    <col min="3332" max="3332" width="18.875" style="79" customWidth="1"/>
    <col min="3333" max="3333" width="15.5" style="79" bestFit="1" customWidth="1"/>
    <col min="3334" max="3334" width="20" style="79" bestFit="1" customWidth="1"/>
    <col min="3335" max="3344" width="18.625" style="79" customWidth="1"/>
    <col min="3345" max="3345" width="14.125" style="79" customWidth="1"/>
    <col min="3346" max="3346" width="14.625" style="79" customWidth="1"/>
    <col min="3347" max="3347" width="13.375" style="79" customWidth="1"/>
    <col min="3348" max="3348" width="11.875" style="79" bestFit="1" customWidth="1"/>
    <col min="3349" max="3349" width="18.875" style="79" customWidth="1"/>
    <col min="3350" max="3350" width="15.125" style="79" bestFit="1" customWidth="1"/>
    <col min="3351" max="3351" width="13.625" style="79" bestFit="1" customWidth="1"/>
    <col min="3352" max="3352" width="11.625" style="79" bestFit="1" customWidth="1"/>
    <col min="3353" max="3584" width="9.125" style="79"/>
    <col min="3585" max="3585" width="5.5" style="79" customWidth="1"/>
    <col min="3586" max="3586" width="26" style="79" bestFit="1" customWidth="1"/>
    <col min="3587" max="3587" width="26.125" style="79" customWidth="1"/>
    <col min="3588" max="3588" width="18.875" style="79" customWidth="1"/>
    <col min="3589" max="3589" width="15.5" style="79" bestFit="1" customWidth="1"/>
    <col min="3590" max="3590" width="20" style="79" bestFit="1" customWidth="1"/>
    <col min="3591" max="3600" width="18.625" style="79" customWidth="1"/>
    <col min="3601" max="3601" width="14.125" style="79" customWidth="1"/>
    <col min="3602" max="3602" width="14.625" style="79" customWidth="1"/>
    <col min="3603" max="3603" width="13.375" style="79" customWidth="1"/>
    <col min="3604" max="3604" width="11.875" style="79" bestFit="1" customWidth="1"/>
    <col min="3605" max="3605" width="18.875" style="79" customWidth="1"/>
    <col min="3606" max="3606" width="15.125" style="79" bestFit="1" customWidth="1"/>
    <col min="3607" max="3607" width="13.625" style="79" bestFit="1" customWidth="1"/>
    <col min="3608" max="3608" width="11.625" style="79" bestFit="1" customWidth="1"/>
    <col min="3609" max="3840" width="9.125" style="79"/>
    <col min="3841" max="3841" width="5.5" style="79" customWidth="1"/>
    <col min="3842" max="3842" width="26" style="79" bestFit="1" customWidth="1"/>
    <col min="3843" max="3843" width="26.125" style="79" customWidth="1"/>
    <col min="3844" max="3844" width="18.875" style="79" customWidth="1"/>
    <col min="3845" max="3845" width="15.5" style="79" bestFit="1" customWidth="1"/>
    <col min="3846" max="3846" width="20" style="79" bestFit="1" customWidth="1"/>
    <col min="3847" max="3856" width="18.625" style="79" customWidth="1"/>
    <col min="3857" max="3857" width="14.125" style="79" customWidth="1"/>
    <col min="3858" max="3858" width="14.625" style="79" customWidth="1"/>
    <col min="3859" max="3859" width="13.375" style="79" customWidth="1"/>
    <col min="3860" max="3860" width="11.875" style="79" bestFit="1" customWidth="1"/>
    <col min="3861" max="3861" width="18.875" style="79" customWidth="1"/>
    <col min="3862" max="3862" width="15.125" style="79" bestFit="1" customWidth="1"/>
    <col min="3863" max="3863" width="13.625" style="79" bestFit="1" customWidth="1"/>
    <col min="3864" max="3864" width="11.625" style="79" bestFit="1" customWidth="1"/>
    <col min="3865" max="4096" width="9.125" style="79"/>
    <col min="4097" max="4097" width="5.5" style="79" customWidth="1"/>
    <col min="4098" max="4098" width="26" style="79" bestFit="1" customWidth="1"/>
    <col min="4099" max="4099" width="26.125" style="79" customWidth="1"/>
    <col min="4100" max="4100" width="18.875" style="79" customWidth="1"/>
    <col min="4101" max="4101" width="15.5" style="79" bestFit="1" customWidth="1"/>
    <col min="4102" max="4102" width="20" style="79" bestFit="1" customWidth="1"/>
    <col min="4103" max="4112" width="18.625" style="79" customWidth="1"/>
    <col min="4113" max="4113" width="14.125" style="79" customWidth="1"/>
    <col min="4114" max="4114" width="14.625" style="79" customWidth="1"/>
    <col min="4115" max="4115" width="13.375" style="79" customWidth="1"/>
    <col min="4116" max="4116" width="11.875" style="79" bestFit="1" customWidth="1"/>
    <col min="4117" max="4117" width="18.875" style="79" customWidth="1"/>
    <col min="4118" max="4118" width="15.125" style="79" bestFit="1" customWidth="1"/>
    <col min="4119" max="4119" width="13.625" style="79" bestFit="1" customWidth="1"/>
    <col min="4120" max="4120" width="11.625" style="79" bestFit="1" customWidth="1"/>
    <col min="4121" max="4352" width="9.125" style="79"/>
    <col min="4353" max="4353" width="5.5" style="79" customWidth="1"/>
    <col min="4354" max="4354" width="26" style="79" bestFit="1" customWidth="1"/>
    <col min="4355" max="4355" width="26.125" style="79" customWidth="1"/>
    <col min="4356" max="4356" width="18.875" style="79" customWidth="1"/>
    <col min="4357" max="4357" width="15.5" style="79" bestFit="1" customWidth="1"/>
    <col min="4358" max="4358" width="20" style="79" bestFit="1" customWidth="1"/>
    <col min="4359" max="4368" width="18.625" style="79" customWidth="1"/>
    <col min="4369" max="4369" width="14.125" style="79" customWidth="1"/>
    <col min="4370" max="4370" width="14.625" style="79" customWidth="1"/>
    <col min="4371" max="4371" width="13.375" style="79" customWidth="1"/>
    <col min="4372" max="4372" width="11.875" style="79" bestFit="1" customWidth="1"/>
    <col min="4373" max="4373" width="18.875" style="79" customWidth="1"/>
    <col min="4374" max="4374" width="15.125" style="79" bestFit="1" customWidth="1"/>
    <col min="4375" max="4375" width="13.625" style="79" bestFit="1" customWidth="1"/>
    <col min="4376" max="4376" width="11.625" style="79" bestFit="1" customWidth="1"/>
    <col min="4377" max="4608" width="9.125" style="79"/>
    <col min="4609" max="4609" width="5.5" style="79" customWidth="1"/>
    <col min="4610" max="4610" width="26" style="79" bestFit="1" customWidth="1"/>
    <col min="4611" max="4611" width="26.125" style="79" customWidth="1"/>
    <col min="4612" max="4612" width="18.875" style="79" customWidth="1"/>
    <col min="4613" max="4613" width="15.5" style="79" bestFit="1" customWidth="1"/>
    <col min="4614" max="4614" width="20" style="79" bestFit="1" customWidth="1"/>
    <col min="4615" max="4624" width="18.625" style="79" customWidth="1"/>
    <col min="4625" max="4625" width="14.125" style="79" customWidth="1"/>
    <col min="4626" max="4626" width="14.625" style="79" customWidth="1"/>
    <col min="4627" max="4627" width="13.375" style="79" customWidth="1"/>
    <col min="4628" max="4628" width="11.875" style="79" bestFit="1" customWidth="1"/>
    <col min="4629" max="4629" width="18.875" style="79" customWidth="1"/>
    <col min="4630" max="4630" width="15.125" style="79" bestFit="1" customWidth="1"/>
    <col min="4631" max="4631" width="13.625" style="79" bestFit="1" customWidth="1"/>
    <col min="4632" max="4632" width="11.625" style="79" bestFit="1" customWidth="1"/>
    <col min="4633" max="4864" width="9.125" style="79"/>
    <col min="4865" max="4865" width="5.5" style="79" customWidth="1"/>
    <col min="4866" max="4866" width="26" style="79" bestFit="1" customWidth="1"/>
    <col min="4867" max="4867" width="26.125" style="79" customWidth="1"/>
    <col min="4868" max="4868" width="18.875" style="79" customWidth="1"/>
    <col min="4869" max="4869" width="15.5" style="79" bestFit="1" customWidth="1"/>
    <col min="4870" max="4870" width="20" style="79" bestFit="1" customWidth="1"/>
    <col min="4871" max="4880" width="18.625" style="79" customWidth="1"/>
    <col min="4881" max="4881" width="14.125" style="79" customWidth="1"/>
    <col min="4882" max="4882" width="14.625" style="79" customWidth="1"/>
    <col min="4883" max="4883" width="13.375" style="79" customWidth="1"/>
    <col min="4884" max="4884" width="11.875" style="79" bestFit="1" customWidth="1"/>
    <col min="4885" max="4885" width="18.875" style="79" customWidth="1"/>
    <col min="4886" max="4886" width="15.125" style="79" bestFit="1" customWidth="1"/>
    <col min="4887" max="4887" width="13.625" style="79" bestFit="1" customWidth="1"/>
    <col min="4888" max="4888" width="11.625" style="79" bestFit="1" customWidth="1"/>
    <col min="4889" max="5120" width="9.125" style="79"/>
    <col min="5121" max="5121" width="5.5" style="79" customWidth="1"/>
    <col min="5122" max="5122" width="26" style="79" bestFit="1" customWidth="1"/>
    <col min="5123" max="5123" width="26.125" style="79" customWidth="1"/>
    <col min="5124" max="5124" width="18.875" style="79" customWidth="1"/>
    <col min="5125" max="5125" width="15.5" style="79" bestFit="1" customWidth="1"/>
    <col min="5126" max="5126" width="20" style="79" bestFit="1" customWidth="1"/>
    <col min="5127" max="5136" width="18.625" style="79" customWidth="1"/>
    <col min="5137" max="5137" width="14.125" style="79" customWidth="1"/>
    <col min="5138" max="5138" width="14.625" style="79" customWidth="1"/>
    <col min="5139" max="5139" width="13.375" style="79" customWidth="1"/>
    <col min="5140" max="5140" width="11.875" style="79" bestFit="1" customWidth="1"/>
    <col min="5141" max="5141" width="18.875" style="79" customWidth="1"/>
    <col min="5142" max="5142" width="15.125" style="79" bestFit="1" customWidth="1"/>
    <col min="5143" max="5143" width="13.625" style="79" bestFit="1" customWidth="1"/>
    <col min="5144" max="5144" width="11.625" style="79" bestFit="1" customWidth="1"/>
    <col min="5145" max="5376" width="9.125" style="79"/>
    <col min="5377" max="5377" width="5.5" style="79" customWidth="1"/>
    <col min="5378" max="5378" width="26" style="79" bestFit="1" customWidth="1"/>
    <col min="5379" max="5379" width="26.125" style="79" customWidth="1"/>
    <col min="5380" max="5380" width="18.875" style="79" customWidth="1"/>
    <col min="5381" max="5381" width="15.5" style="79" bestFit="1" customWidth="1"/>
    <col min="5382" max="5382" width="20" style="79" bestFit="1" customWidth="1"/>
    <col min="5383" max="5392" width="18.625" style="79" customWidth="1"/>
    <col min="5393" max="5393" width="14.125" style="79" customWidth="1"/>
    <col min="5394" max="5394" width="14.625" style="79" customWidth="1"/>
    <col min="5395" max="5395" width="13.375" style="79" customWidth="1"/>
    <col min="5396" max="5396" width="11.875" style="79" bestFit="1" customWidth="1"/>
    <col min="5397" max="5397" width="18.875" style="79" customWidth="1"/>
    <col min="5398" max="5398" width="15.125" style="79" bestFit="1" customWidth="1"/>
    <col min="5399" max="5399" width="13.625" style="79" bestFit="1" customWidth="1"/>
    <col min="5400" max="5400" width="11.625" style="79" bestFit="1" customWidth="1"/>
    <col min="5401" max="5632" width="9.125" style="79"/>
    <col min="5633" max="5633" width="5.5" style="79" customWidth="1"/>
    <col min="5634" max="5634" width="26" style="79" bestFit="1" customWidth="1"/>
    <col min="5635" max="5635" width="26.125" style="79" customWidth="1"/>
    <col min="5636" max="5636" width="18.875" style="79" customWidth="1"/>
    <col min="5637" max="5637" width="15.5" style="79" bestFit="1" customWidth="1"/>
    <col min="5638" max="5638" width="20" style="79" bestFit="1" customWidth="1"/>
    <col min="5639" max="5648" width="18.625" style="79" customWidth="1"/>
    <col min="5649" max="5649" width="14.125" style="79" customWidth="1"/>
    <col min="5650" max="5650" width="14.625" style="79" customWidth="1"/>
    <col min="5651" max="5651" width="13.375" style="79" customWidth="1"/>
    <col min="5652" max="5652" width="11.875" style="79" bestFit="1" customWidth="1"/>
    <col min="5653" max="5653" width="18.875" style="79" customWidth="1"/>
    <col min="5654" max="5654" width="15.125" style="79" bestFit="1" customWidth="1"/>
    <col min="5655" max="5655" width="13.625" style="79" bestFit="1" customWidth="1"/>
    <col min="5656" max="5656" width="11.625" style="79" bestFit="1" customWidth="1"/>
    <col min="5657" max="5888" width="9.125" style="79"/>
    <col min="5889" max="5889" width="5.5" style="79" customWidth="1"/>
    <col min="5890" max="5890" width="26" style="79" bestFit="1" customWidth="1"/>
    <col min="5891" max="5891" width="26.125" style="79" customWidth="1"/>
    <col min="5892" max="5892" width="18.875" style="79" customWidth="1"/>
    <col min="5893" max="5893" width="15.5" style="79" bestFit="1" customWidth="1"/>
    <col min="5894" max="5894" width="20" style="79" bestFit="1" customWidth="1"/>
    <col min="5895" max="5904" width="18.625" style="79" customWidth="1"/>
    <col min="5905" max="5905" width="14.125" style="79" customWidth="1"/>
    <col min="5906" max="5906" width="14.625" style="79" customWidth="1"/>
    <col min="5907" max="5907" width="13.375" style="79" customWidth="1"/>
    <col min="5908" max="5908" width="11.875" style="79" bestFit="1" customWidth="1"/>
    <col min="5909" max="5909" width="18.875" style="79" customWidth="1"/>
    <col min="5910" max="5910" width="15.125" style="79" bestFit="1" customWidth="1"/>
    <col min="5911" max="5911" width="13.625" style="79" bestFit="1" customWidth="1"/>
    <col min="5912" max="5912" width="11.625" style="79" bestFit="1" customWidth="1"/>
    <col min="5913" max="6144" width="9.125" style="79"/>
    <col min="6145" max="6145" width="5.5" style="79" customWidth="1"/>
    <col min="6146" max="6146" width="26" style="79" bestFit="1" customWidth="1"/>
    <col min="6147" max="6147" width="26.125" style="79" customWidth="1"/>
    <col min="6148" max="6148" width="18.875" style="79" customWidth="1"/>
    <col min="6149" max="6149" width="15.5" style="79" bestFit="1" customWidth="1"/>
    <col min="6150" max="6150" width="20" style="79" bestFit="1" customWidth="1"/>
    <col min="6151" max="6160" width="18.625" style="79" customWidth="1"/>
    <col min="6161" max="6161" width="14.125" style="79" customWidth="1"/>
    <col min="6162" max="6162" width="14.625" style="79" customWidth="1"/>
    <col min="6163" max="6163" width="13.375" style="79" customWidth="1"/>
    <col min="6164" max="6164" width="11.875" style="79" bestFit="1" customWidth="1"/>
    <col min="6165" max="6165" width="18.875" style="79" customWidth="1"/>
    <col min="6166" max="6166" width="15.125" style="79" bestFit="1" customWidth="1"/>
    <col min="6167" max="6167" width="13.625" style="79" bestFit="1" customWidth="1"/>
    <col min="6168" max="6168" width="11.625" style="79" bestFit="1" customWidth="1"/>
    <col min="6169" max="6400" width="9.125" style="79"/>
    <col min="6401" max="6401" width="5.5" style="79" customWidth="1"/>
    <col min="6402" max="6402" width="26" style="79" bestFit="1" customWidth="1"/>
    <col min="6403" max="6403" width="26.125" style="79" customWidth="1"/>
    <col min="6404" max="6404" width="18.875" style="79" customWidth="1"/>
    <col min="6405" max="6405" width="15.5" style="79" bestFit="1" customWidth="1"/>
    <col min="6406" max="6406" width="20" style="79" bestFit="1" customWidth="1"/>
    <col min="6407" max="6416" width="18.625" style="79" customWidth="1"/>
    <col min="6417" max="6417" width="14.125" style="79" customWidth="1"/>
    <col min="6418" max="6418" width="14.625" style="79" customWidth="1"/>
    <col min="6419" max="6419" width="13.375" style="79" customWidth="1"/>
    <col min="6420" max="6420" width="11.875" style="79" bestFit="1" customWidth="1"/>
    <col min="6421" max="6421" width="18.875" style="79" customWidth="1"/>
    <col min="6422" max="6422" width="15.125" style="79" bestFit="1" customWidth="1"/>
    <col min="6423" max="6423" width="13.625" style="79" bestFit="1" customWidth="1"/>
    <col min="6424" max="6424" width="11.625" style="79" bestFit="1" customWidth="1"/>
    <col min="6425" max="6656" width="9.125" style="79"/>
    <col min="6657" max="6657" width="5.5" style="79" customWidth="1"/>
    <col min="6658" max="6658" width="26" style="79" bestFit="1" customWidth="1"/>
    <col min="6659" max="6659" width="26.125" style="79" customWidth="1"/>
    <col min="6660" max="6660" width="18.875" style="79" customWidth="1"/>
    <col min="6661" max="6661" width="15.5" style="79" bestFit="1" customWidth="1"/>
    <col min="6662" max="6662" width="20" style="79" bestFit="1" customWidth="1"/>
    <col min="6663" max="6672" width="18.625" style="79" customWidth="1"/>
    <col min="6673" max="6673" width="14.125" style="79" customWidth="1"/>
    <col min="6674" max="6674" width="14.625" style="79" customWidth="1"/>
    <col min="6675" max="6675" width="13.375" style="79" customWidth="1"/>
    <col min="6676" max="6676" width="11.875" style="79" bestFit="1" customWidth="1"/>
    <col min="6677" max="6677" width="18.875" style="79" customWidth="1"/>
    <col min="6678" max="6678" width="15.125" style="79" bestFit="1" customWidth="1"/>
    <col min="6679" max="6679" width="13.625" style="79" bestFit="1" customWidth="1"/>
    <col min="6680" max="6680" width="11.625" style="79" bestFit="1" customWidth="1"/>
    <col min="6681" max="6912" width="9.125" style="79"/>
    <col min="6913" max="6913" width="5.5" style="79" customWidth="1"/>
    <col min="6914" max="6914" width="26" style="79" bestFit="1" customWidth="1"/>
    <col min="6915" max="6915" width="26.125" style="79" customWidth="1"/>
    <col min="6916" max="6916" width="18.875" style="79" customWidth="1"/>
    <col min="6917" max="6917" width="15.5" style="79" bestFit="1" customWidth="1"/>
    <col min="6918" max="6918" width="20" style="79" bestFit="1" customWidth="1"/>
    <col min="6919" max="6928" width="18.625" style="79" customWidth="1"/>
    <col min="6929" max="6929" width="14.125" style="79" customWidth="1"/>
    <col min="6930" max="6930" width="14.625" style="79" customWidth="1"/>
    <col min="6931" max="6931" width="13.375" style="79" customWidth="1"/>
    <col min="6932" max="6932" width="11.875" style="79" bestFit="1" customWidth="1"/>
    <col min="6933" max="6933" width="18.875" style="79" customWidth="1"/>
    <col min="6934" max="6934" width="15.125" style="79" bestFit="1" customWidth="1"/>
    <col min="6935" max="6935" width="13.625" style="79" bestFit="1" customWidth="1"/>
    <col min="6936" max="6936" width="11.625" style="79" bestFit="1" customWidth="1"/>
    <col min="6937" max="7168" width="9.125" style="79"/>
    <col min="7169" max="7169" width="5.5" style="79" customWidth="1"/>
    <col min="7170" max="7170" width="26" style="79" bestFit="1" customWidth="1"/>
    <col min="7171" max="7171" width="26.125" style="79" customWidth="1"/>
    <col min="7172" max="7172" width="18.875" style="79" customWidth="1"/>
    <col min="7173" max="7173" width="15.5" style="79" bestFit="1" customWidth="1"/>
    <col min="7174" max="7174" width="20" style="79" bestFit="1" customWidth="1"/>
    <col min="7175" max="7184" width="18.625" style="79" customWidth="1"/>
    <col min="7185" max="7185" width="14.125" style="79" customWidth="1"/>
    <col min="7186" max="7186" width="14.625" style="79" customWidth="1"/>
    <col min="7187" max="7187" width="13.375" style="79" customWidth="1"/>
    <col min="7188" max="7188" width="11.875" style="79" bestFit="1" customWidth="1"/>
    <col min="7189" max="7189" width="18.875" style="79" customWidth="1"/>
    <col min="7190" max="7190" width="15.125" style="79" bestFit="1" customWidth="1"/>
    <col min="7191" max="7191" width="13.625" style="79" bestFit="1" customWidth="1"/>
    <col min="7192" max="7192" width="11.625" style="79" bestFit="1" customWidth="1"/>
    <col min="7193" max="7424" width="9.125" style="79"/>
    <col min="7425" max="7425" width="5.5" style="79" customWidth="1"/>
    <col min="7426" max="7426" width="26" style="79" bestFit="1" customWidth="1"/>
    <col min="7427" max="7427" width="26.125" style="79" customWidth="1"/>
    <col min="7428" max="7428" width="18.875" style="79" customWidth="1"/>
    <col min="7429" max="7429" width="15.5" style="79" bestFit="1" customWidth="1"/>
    <col min="7430" max="7430" width="20" style="79" bestFit="1" customWidth="1"/>
    <col min="7431" max="7440" width="18.625" style="79" customWidth="1"/>
    <col min="7441" max="7441" width="14.125" style="79" customWidth="1"/>
    <col min="7442" max="7442" width="14.625" style="79" customWidth="1"/>
    <col min="7443" max="7443" width="13.375" style="79" customWidth="1"/>
    <col min="7444" max="7444" width="11.875" style="79" bestFit="1" customWidth="1"/>
    <col min="7445" max="7445" width="18.875" style="79" customWidth="1"/>
    <col min="7446" max="7446" width="15.125" style="79" bestFit="1" customWidth="1"/>
    <col min="7447" max="7447" width="13.625" style="79" bestFit="1" customWidth="1"/>
    <col min="7448" max="7448" width="11.625" style="79" bestFit="1" customWidth="1"/>
    <col min="7449" max="7680" width="9.125" style="79"/>
    <col min="7681" max="7681" width="5.5" style="79" customWidth="1"/>
    <col min="7682" max="7682" width="26" style="79" bestFit="1" customWidth="1"/>
    <col min="7683" max="7683" width="26.125" style="79" customWidth="1"/>
    <col min="7684" max="7684" width="18.875" style="79" customWidth="1"/>
    <col min="7685" max="7685" width="15.5" style="79" bestFit="1" customWidth="1"/>
    <col min="7686" max="7686" width="20" style="79" bestFit="1" customWidth="1"/>
    <col min="7687" max="7696" width="18.625" style="79" customWidth="1"/>
    <col min="7697" max="7697" width="14.125" style="79" customWidth="1"/>
    <col min="7698" max="7698" width="14.625" style="79" customWidth="1"/>
    <col min="7699" max="7699" width="13.375" style="79" customWidth="1"/>
    <col min="7700" max="7700" width="11.875" style="79" bestFit="1" customWidth="1"/>
    <col min="7701" max="7701" width="18.875" style="79" customWidth="1"/>
    <col min="7702" max="7702" width="15.125" style="79" bestFit="1" customWidth="1"/>
    <col min="7703" max="7703" width="13.625" style="79" bestFit="1" customWidth="1"/>
    <col min="7704" max="7704" width="11.625" style="79" bestFit="1" customWidth="1"/>
    <col min="7705" max="7936" width="9.125" style="79"/>
    <col min="7937" max="7937" width="5.5" style="79" customWidth="1"/>
    <col min="7938" max="7938" width="26" style="79" bestFit="1" customWidth="1"/>
    <col min="7939" max="7939" width="26.125" style="79" customWidth="1"/>
    <col min="7940" max="7940" width="18.875" style="79" customWidth="1"/>
    <col min="7941" max="7941" width="15.5" style="79" bestFit="1" customWidth="1"/>
    <col min="7942" max="7942" width="20" style="79" bestFit="1" customWidth="1"/>
    <col min="7943" max="7952" width="18.625" style="79" customWidth="1"/>
    <col min="7953" max="7953" width="14.125" style="79" customWidth="1"/>
    <col min="7954" max="7954" width="14.625" style="79" customWidth="1"/>
    <col min="7955" max="7955" width="13.375" style="79" customWidth="1"/>
    <col min="7956" max="7956" width="11.875" style="79" bestFit="1" customWidth="1"/>
    <col min="7957" max="7957" width="18.875" style="79" customWidth="1"/>
    <col min="7958" max="7958" width="15.125" style="79" bestFit="1" customWidth="1"/>
    <col min="7959" max="7959" width="13.625" style="79" bestFit="1" customWidth="1"/>
    <col min="7960" max="7960" width="11.625" style="79" bestFit="1" customWidth="1"/>
    <col min="7961" max="8192" width="9.125" style="79"/>
    <col min="8193" max="8193" width="5.5" style="79" customWidth="1"/>
    <col min="8194" max="8194" width="26" style="79" bestFit="1" customWidth="1"/>
    <col min="8195" max="8195" width="26.125" style="79" customWidth="1"/>
    <col min="8196" max="8196" width="18.875" style="79" customWidth="1"/>
    <col min="8197" max="8197" width="15.5" style="79" bestFit="1" customWidth="1"/>
    <col min="8198" max="8198" width="20" style="79" bestFit="1" customWidth="1"/>
    <col min="8199" max="8208" width="18.625" style="79" customWidth="1"/>
    <col min="8209" max="8209" width="14.125" style="79" customWidth="1"/>
    <col min="8210" max="8210" width="14.625" style="79" customWidth="1"/>
    <col min="8211" max="8211" width="13.375" style="79" customWidth="1"/>
    <col min="8212" max="8212" width="11.875" style="79" bestFit="1" customWidth="1"/>
    <col min="8213" max="8213" width="18.875" style="79" customWidth="1"/>
    <col min="8214" max="8214" width="15.125" style="79" bestFit="1" customWidth="1"/>
    <col min="8215" max="8215" width="13.625" style="79" bestFit="1" customWidth="1"/>
    <col min="8216" max="8216" width="11.625" style="79" bestFit="1" customWidth="1"/>
    <col min="8217" max="8448" width="9.125" style="79"/>
    <col min="8449" max="8449" width="5.5" style="79" customWidth="1"/>
    <col min="8450" max="8450" width="26" style="79" bestFit="1" customWidth="1"/>
    <col min="8451" max="8451" width="26.125" style="79" customWidth="1"/>
    <col min="8452" max="8452" width="18.875" style="79" customWidth="1"/>
    <col min="8453" max="8453" width="15.5" style="79" bestFit="1" customWidth="1"/>
    <col min="8454" max="8454" width="20" style="79" bestFit="1" customWidth="1"/>
    <col min="8455" max="8464" width="18.625" style="79" customWidth="1"/>
    <col min="8465" max="8465" width="14.125" style="79" customWidth="1"/>
    <col min="8466" max="8466" width="14.625" style="79" customWidth="1"/>
    <col min="8467" max="8467" width="13.375" style="79" customWidth="1"/>
    <col min="8468" max="8468" width="11.875" style="79" bestFit="1" customWidth="1"/>
    <col min="8469" max="8469" width="18.875" style="79" customWidth="1"/>
    <col min="8470" max="8470" width="15.125" style="79" bestFit="1" customWidth="1"/>
    <col min="8471" max="8471" width="13.625" style="79" bestFit="1" customWidth="1"/>
    <col min="8472" max="8472" width="11.625" style="79" bestFit="1" customWidth="1"/>
    <col min="8473" max="8704" width="9.125" style="79"/>
    <col min="8705" max="8705" width="5.5" style="79" customWidth="1"/>
    <col min="8706" max="8706" width="26" style="79" bestFit="1" customWidth="1"/>
    <col min="8707" max="8707" width="26.125" style="79" customWidth="1"/>
    <col min="8708" max="8708" width="18.875" style="79" customWidth="1"/>
    <col min="8709" max="8709" width="15.5" style="79" bestFit="1" customWidth="1"/>
    <col min="8710" max="8710" width="20" style="79" bestFit="1" customWidth="1"/>
    <col min="8711" max="8720" width="18.625" style="79" customWidth="1"/>
    <col min="8721" max="8721" width="14.125" style="79" customWidth="1"/>
    <col min="8722" max="8722" width="14.625" style="79" customWidth="1"/>
    <col min="8723" max="8723" width="13.375" style="79" customWidth="1"/>
    <col min="8724" max="8724" width="11.875" style="79" bestFit="1" customWidth="1"/>
    <col min="8725" max="8725" width="18.875" style="79" customWidth="1"/>
    <col min="8726" max="8726" width="15.125" style="79" bestFit="1" customWidth="1"/>
    <col min="8727" max="8727" width="13.625" style="79" bestFit="1" customWidth="1"/>
    <col min="8728" max="8728" width="11.625" style="79" bestFit="1" customWidth="1"/>
    <col min="8729" max="8960" width="9.125" style="79"/>
    <col min="8961" max="8961" width="5.5" style="79" customWidth="1"/>
    <col min="8962" max="8962" width="26" style="79" bestFit="1" customWidth="1"/>
    <col min="8963" max="8963" width="26.125" style="79" customWidth="1"/>
    <col min="8964" max="8964" width="18.875" style="79" customWidth="1"/>
    <col min="8965" max="8965" width="15.5" style="79" bestFit="1" customWidth="1"/>
    <col min="8966" max="8966" width="20" style="79" bestFit="1" customWidth="1"/>
    <col min="8967" max="8976" width="18.625" style="79" customWidth="1"/>
    <col min="8977" max="8977" width="14.125" style="79" customWidth="1"/>
    <col min="8978" max="8978" width="14.625" style="79" customWidth="1"/>
    <col min="8979" max="8979" width="13.375" style="79" customWidth="1"/>
    <col min="8980" max="8980" width="11.875" style="79" bestFit="1" customWidth="1"/>
    <col min="8981" max="8981" width="18.875" style="79" customWidth="1"/>
    <col min="8982" max="8982" width="15.125" style="79" bestFit="1" customWidth="1"/>
    <col min="8983" max="8983" width="13.625" style="79" bestFit="1" customWidth="1"/>
    <col min="8984" max="8984" width="11.625" style="79" bestFit="1" customWidth="1"/>
    <col min="8985" max="9216" width="9.125" style="79"/>
    <col min="9217" max="9217" width="5.5" style="79" customWidth="1"/>
    <col min="9218" max="9218" width="26" style="79" bestFit="1" customWidth="1"/>
    <col min="9219" max="9219" width="26.125" style="79" customWidth="1"/>
    <col min="9220" max="9220" width="18.875" style="79" customWidth="1"/>
    <col min="9221" max="9221" width="15.5" style="79" bestFit="1" customWidth="1"/>
    <col min="9222" max="9222" width="20" style="79" bestFit="1" customWidth="1"/>
    <col min="9223" max="9232" width="18.625" style="79" customWidth="1"/>
    <col min="9233" max="9233" width="14.125" style="79" customWidth="1"/>
    <col min="9234" max="9234" width="14.625" style="79" customWidth="1"/>
    <col min="9235" max="9235" width="13.375" style="79" customWidth="1"/>
    <col min="9236" max="9236" width="11.875" style="79" bestFit="1" customWidth="1"/>
    <col min="9237" max="9237" width="18.875" style="79" customWidth="1"/>
    <col min="9238" max="9238" width="15.125" style="79" bestFit="1" customWidth="1"/>
    <col min="9239" max="9239" width="13.625" style="79" bestFit="1" customWidth="1"/>
    <col min="9240" max="9240" width="11.625" style="79" bestFit="1" customWidth="1"/>
    <col min="9241" max="9472" width="9.125" style="79"/>
    <col min="9473" max="9473" width="5.5" style="79" customWidth="1"/>
    <col min="9474" max="9474" width="26" style="79" bestFit="1" customWidth="1"/>
    <col min="9475" max="9475" width="26.125" style="79" customWidth="1"/>
    <col min="9476" max="9476" width="18.875" style="79" customWidth="1"/>
    <col min="9477" max="9477" width="15.5" style="79" bestFit="1" customWidth="1"/>
    <col min="9478" max="9478" width="20" style="79" bestFit="1" customWidth="1"/>
    <col min="9479" max="9488" width="18.625" style="79" customWidth="1"/>
    <col min="9489" max="9489" width="14.125" style="79" customWidth="1"/>
    <col min="9490" max="9490" width="14.625" style="79" customWidth="1"/>
    <col min="9491" max="9491" width="13.375" style="79" customWidth="1"/>
    <col min="9492" max="9492" width="11.875" style="79" bestFit="1" customWidth="1"/>
    <col min="9493" max="9493" width="18.875" style="79" customWidth="1"/>
    <col min="9494" max="9494" width="15.125" style="79" bestFit="1" customWidth="1"/>
    <col min="9495" max="9495" width="13.625" style="79" bestFit="1" customWidth="1"/>
    <col min="9496" max="9496" width="11.625" style="79" bestFit="1" customWidth="1"/>
    <col min="9497" max="9728" width="9.125" style="79"/>
    <col min="9729" max="9729" width="5.5" style="79" customWidth="1"/>
    <col min="9730" max="9730" width="26" style="79" bestFit="1" customWidth="1"/>
    <col min="9731" max="9731" width="26.125" style="79" customWidth="1"/>
    <col min="9732" max="9732" width="18.875" style="79" customWidth="1"/>
    <col min="9733" max="9733" width="15.5" style="79" bestFit="1" customWidth="1"/>
    <col min="9734" max="9734" width="20" style="79" bestFit="1" customWidth="1"/>
    <col min="9735" max="9744" width="18.625" style="79" customWidth="1"/>
    <col min="9745" max="9745" width="14.125" style="79" customWidth="1"/>
    <col min="9746" max="9746" width="14.625" style="79" customWidth="1"/>
    <col min="9747" max="9747" width="13.375" style="79" customWidth="1"/>
    <col min="9748" max="9748" width="11.875" style="79" bestFit="1" customWidth="1"/>
    <col min="9749" max="9749" width="18.875" style="79" customWidth="1"/>
    <col min="9750" max="9750" width="15.125" style="79" bestFit="1" customWidth="1"/>
    <col min="9751" max="9751" width="13.625" style="79" bestFit="1" customWidth="1"/>
    <col min="9752" max="9752" width="11.625" style="79" bestFit="1" customWidth="1"/>
    <col min="9753" max="9984" width="9.125" style="79"/>
    <col min="9985" max="9985" width="5.5" style="79" customWidth="1"/>
    <col min="9986" max="9986" width="26" style="79" bestFit="1" customWidth="1"/>
    <col min="9987" max="9987" width="26.125" style="79" customWidth="1"/>
    <col min="9988" max="9988" width="18.875" style="79" customWidth="1"/>
    <col min="9989" max="9989" width="15.5" style="79" bestFit="1" customWidth="1"/>
    <col min="9990" max="9990" width="20" style="79" bestFit="1" customWidth="1"/>
    <col min="9991" max="10000" width="18.625" style="79" customWidth="1"/>
    <col min="10001" max="10001" width="14.125" style="79" customWidth="1"/>
    <col min="10002" max="10002" width="14.625" style="79" customWidth="1"/>
    <col min="10003" max="10003" width="13.375" style="79" customWidth="1"/>
    <col min="10004" max="10004" width="11.875" style="79" bestFit="1" customWidth="1"/>
    <col min="10005" max="10005" width="18.875" style="79" customWidth="1"/>
    <col min="10006" max="10006" width="15.125" style="79" bestFit="1" customWidth="1"/>
    <col min="10007" max="10007" width="13.625" style="79" bestFit="1" customWidth="1"/>
    <col min="10008" max="10008" width="11.625" style="79" bestFit="1" customWidth="1"/>
    <col min="10009" max="10240" width="9.125" style="79"/>
    <col min="10241" max="10241" width="5.5" style="79" customWidth="1"/>
    <col min="10242" max="10242" width="26" style="79" bestFit="1" customWidth="1"/>
    <col min="10243" max="10243" width="26.125" style="79" customWidth="1"/>
    <col min="10244" max="10244" width="18.875" style="79" customWidth="1"/>
    <col min="10245" max="10245" width="15.5" style="79" bestFit="1" customWidth="1"/>
    <col min="10246" max="10246" width="20" style="79" bestFit="1" customWidth="1"/>
    <col min="10247" max="10256" width="18.625" style="79" customWidth="1"/>
    <col min="10257" max="10257" width="14.125" style="79" customWidth="1"/>
    <col min="10258" max="10258" width="14.625" style="79" customWidth="1"/>
    <col min="10259" max="10259" width="13.375" style="79" customWidth="1"/>
    <col min="10260" max="10260" width="11.875" style="79" bestFit="1" customWidth="1"/>
    <col min="10261" max="10261" width="18.875" style="79" customWidth="1"/>
    <col min="10262" max="10262" width="15.125" style="79" bestFit="1" customWidth="1"/>
    <col min="10263" max="10263" width="13.625" style="79" bestFit="1" customWidth="1"/>
    <col min="10264" max="10264" width="11.625" style="79" bestFit="1" customWidth="1"/>
    <col min="10265" max="10496" width="9.125" style="79"/>
    <col min="10497" max="10497" width="5.5" style="79" customWidth="1"/>
    <col min="10498" max="10498" width="26" style="79" bestFit="1" customWidth="1"/>
    <col min="10499" max="10499" width="26.125" style="79" customWidth="1"/>
    <col min="10500" max="10500" width="18.875" style="79" customWidth="1"/>
    <col min="10501" max="10501" width="15.5" style="79" bestFit="1" customWidth="1"/>
    <col min="10502" max="10502" width="20" style="79" bestFit="1" customWidth="1"/>
    <col min="10503" max="10512" width="18.625" style="79" customWidth="1"/>
    <col min="10513" max="10513" width="14.125" style="79" customWidth="1"/>
    <col min="10514" max="10514" width="14.625" style="79" customWidth="1"/>
    <col min="10515" max="10515" width="13.375" style="79" customWidth="1"/>
    <col min="10516" max="10516" width="11.875" style="79" bestFit="1" customWidth="1"/>
    <col min="10517" max="10517" width="18.875" style="79" customWidth="1"/>
    <col min="10518" max="10518" width="15.125" style="79" bestFit="1" customWidth="1"/>
    <col min="10519" max="10519" width="13.625" style="79" bestFit="1" customWidth="1"/>
    <col min="10520" max="10520" width="11.625" style="79" bestFit="1" customWidth="1"/>
    <col min="10521" max="10752" width="9.125" style="79"/>
    <col min="10753" max="10753" width="5.5" style="79" customWidth="1"/>
    <col min="10754" max="10754" width="26" style="79" bestFit="1" customWidth="1"/>
    <col min="10755" max="10755" width="26.125" style="79" customWidth="1"/>
    <col min="10756" max="10756" width="18.875" style="79" customWidth="1"/>
    <col min="10757" max="10757" width="15.5" style="79" bestFit="1" customWidth="1"/>
    <col min="10758" max="10758" width="20" style="79" bestFit="1" customWidth="1"/>
    <col min="10759" max="10768" width="18.625" style="79" customWidth="1"/>
    <col min="10769" max="10769" width="14.125" style="79" customWidth="1"/>
    <col min="10770" max="10770" width="14.625" style="79" customWidth="1"/>
    <col min="10771" max="10771" width="13.375" style="79" customWidth="1"/>
    <col min="10772" max="10772" width="11.875" style="79" bestFit="1" customWidth="1"/>
    <col min="10773" max="10773" width="18.875" style="79" customWidth="1"/>
    <col min="10774" max="10774" width="15.125" style="79" bestFit="1" customWidth="1"/>
    <col min="10775" max="10775" width="13.625" style="79" bestFit="1" customWidth="1"/>
    <col min="10776" max="10776" width="11.625" style="79" bestFit="1" customWidth="1"/>
    <col min="10777" max="11008" width="9.125" style="79"/>
    <col min="11009" max="11009" width="5.5" style="79" customWidth="1"/>
    <col min="11010" max="11010" width="26" style="79" bestFit="1" customWidth="1"/>
    <col min="11011" max="11011" width="26.125" style="79" customWidth="1"/>
    <col min="11012" max="11012" width="18.875" style="79" customWidth="1"/>
    <col min="11013" max="11013" width="15.5" style="79" bestFit="1" customWidth="1"/>
    <col min="11014" max="11014" width="20" style="79" bestFit="1" customWidth="1"/>
    <col min="11015" max="11024" width="18.625" style="79" customWidth="1"/>
    <col min="11025" max="11025" width="14.125" style="79" customWidth="1"/>
    <col min="11026" max="11026" width="14.625" style="79" customWidth="1"/>
    <col min="11027" max="11027" width="13.375" style="79" customWidth="1"/>
    <col min="11028" max="11028" width="11.875" style="79" bestFit="1" customWidth="1"/>
    <col min="11029" max="11029" width="18.875" style="79" customWidth="1"/>
    <col min="11030" max="11030" width="15.125" style="79" bestFit="1" customWidth="1"/>
    <col min="11031" max="11031" width="13.625" style="79" bestFit="1" customWidth="1"/>
    <col min="11032" max="11032" width="11.625" style="79" bestFit="1" customWidth="1"/>
    <col min="11033" max="11264" width="9.125" style="79"/>
    <col min="11265" max="11265" width="5.5" style="79" customWidth="1"/>
    <col min="11266" max="11266" width="26" style="79" bestFit="1" customWidth="1"/>
    <col min="11267" max="11267" width="26.125" style="79" customWidth="1"/>
    <col min="11268" max="11268" width="18.875" style="79" customWidth="1"/>
    <col min="11269" max="11269" width="15.5" style="79" bestFit="1" customWidth="1"/>
    <col min="11270" max="11270" width="20" style="79" bestFit="1" customWidth="1"/>
    <col min="11271" max="11280" width="18.625" style="79" customWidth="1"/>
    <col min="11281" max="11281" width="14.125" style="79" customWidth="1"/>
    <col min="11282" max="11282" width="14.625" style="79" customWidth="1"/>
    <col min="11283" max="11283" width="13.375" style="79" customWidth="1"/>
    <col min="11284" max="11284" width="11.875" style="79" bestFit="1" customWidth="1"/>
    <col min="11285" max="11285" width="18.875" style="79" customWidth="1"/>
    <col min="11286" max="11286" width="15.125" style="79" bestFit="1" customWidth="1"/>
    <col min="11287" max="11287" width="13.625" style="79" bestFit="1" customWidth="1"/>
    <col min="11288" max="11288" width="11.625" style="79" bestFit="1" customWidth="1"/>
    <col min="11289" max="11520" width="9.125" style="79"/>
    <col min="11521" max="11521" width="5.5" style="79" customWidth="1"/>
    <col min="11522" max="11522" width="26" style="79" bestFit="1" customWidth="1"/>
    <col min="11523" max="11523" width="26.125" style="79" customWidth="1"/>
    <col min="11524" max="11524" width="18.875" style="79" customWidth="1"/>
    <col min="11525" max="11525" width="15.5" style="79" bestFit="1" customWidth="1"/>
    <col min="11526" max="11526" width="20" style="79" bestFit="1" customWidth="1"/>
    <col min="11527" max="11536" width="18.625" style="79" customWidth="1"/>
    <col min="11537" max="11537" width="14.125" style="79" customWidth="1"/>
    <col min="11538" max="11538" width="14.625" style="79" customWidth="1"/>
    <col min="11539" max="11539" width="13.375" style="79" customWidth="1"/>
    <col min="11540" max="11540" width="11.875" style="79" bestFit="1" customWidth="1"/>
    <col min="11541" max="11541" width="18.875" style="79" customWidth="1"/>
    <col min="11542" max="11542" width="15.125" style="79" bestFit="1" customWidth="1"/>
    <col min="11543" max="11543" width="13.625" style="79" bestFit="1" customWidth="1"/>
    <col min="11544" max="11544" width="11.625" style="79" bestFit="1" customWidth="1"/>
    <col min="11545" max="11776" width="9.125" style="79"/>
    <col min="11777" max="11777" width="5.5" style="79" customWidth="1"/>
    <col min="11778" max="11778" width="26" style="79" bestFit="1" customWidth="1"/>
    <col min="11779" max="11779" width="26.125" style="79" customWidth="1"/>
    <col min="11780" max="11780" width="18.875" style="79" customWidth="1"/>
    <col min="11781" max="11781" width="15.5" style="79" bestFit="1" customWidth="1"/>
    <col min="11782" max="11782" width="20" style="79" bestFit="1" customWidth="1"/>
    <col min="11783" max="11792" width="18.625" style="79" customWidth="1"/>
    <col min="11793" max="11793" width="14.125" style="79" customWidth="1"/>
    <col min="11794" max="11794" width="14.625" style="79" customWidth="1"/>
    <col min="11795" max="11795" width="13.375" style="79" customWidth="1"/>
    <col min="11796" max="11796" width="11.875" style="79" bestFit="1" customWidth="1"/>
    <col min="11797" max="11797" width="18.875" style="79" customWidth="1"/>
    <col min="11798" max="11798" width="15.125" style="79" bestFit="1" customWidth="1"/>
    <col min="11799" max="11799" width="13.625" style="79" bestFit="1" customWidth="1"/>
    <col min="11800" max="11800" width="11.625" style="79" bestFit="1" customWidth="1"/>
    <col min="11801" max="12032" width="9.125" style="79"/>
    <col min="12033" max="12033" width="5.5" style="79" customWidth="1"/>
    <col min="12034" max="12034" width="26" style="79" bestFit="1" customWidth="1"/>
    <col min="12035" max="12035" width="26.125" style="79" customWidth="1"/>
    <col min="12036" max="12036" width="18.875" style="79" customWidth="1"/>
    <col min="12037" max="12037" width="15.5" style="79" bestFit="1" customWidth="1"/>
    <col min="12038" max="12038" width="20" style="79" bestFit="1" customWidth="1"/>
    <col min="12039" max="12048" width="18.625" style="79" customWidth="1"/>
    <col min="12049" max="12049" width="14.125" style="79" customWidth="1"/>
    <col min="12050" max="12050" width="14.625" style="79" customWidth="1"/>
    <col min="12051" max="12051" width="13.375" style="79" customWidth="1"/>
    <col min="12052" max="12052" width="11.875" style="79" bestFit="1" customWidth="1"/>
    <col min="12053" max="12053" width="18.875" style="79" customWidth="1"/>
    <col min="12054" max="12054" width="15.125" style="79" bestFit="1" customWidth="1"/>
    <col min="12055" max="12055" width="13.625" style="79" bestFit="1" customWidth="1"/>
    <col min="12056" max="12056" width="11.625" style="79" bestFit="1" customWidth="1"/>
    <col min="12057" max="12288" width="9.125" style="79"/>
    <col min="12289" max="12289" width="5.5" style="79" customWidth="1"/>
    <col min="12290" max="12290" width="26" style="79" bestFit="1" customWidth="1"/>
    <col min="12291" max="12291" width="26.125" style="79" customWidth="1"/>
    <col min="12292" max="12292" width="18.875" style="79" customWidth="1"/>
    <col min="12293" max="12293" width="15.5" style="79" bestFit="1" customWidth="1"/>
    <col min="12294" max="12294" width="20" style="79" bestFit="1" customWidth="1"/>
    <col min="12295" max="12304" width="18.625" style="79" customWidth="1"/>
    <col min="12305" max="12305" width="14.125" style="79" customWidth="1"/>
    <col min="12306" max="12306" width="14.625" style="79" customWidth="1"/>
    <col min="12307" max="12307" width="13.375" style="79" customWidth="1"/>
    <col min="12308" max="12308" width="11.875" style="79" bestFit="1" customWidth="1"/>
    <col min="12309" max="12309" width="18.875" style="79" customWidth="1"/>
    <col min="12310" max="12310" width="15.125" style="79" bestFit="1" customWidth="1"/>
    <col min="12311" max="12311" width="13.625" style="79" bestFit="1" customWidth="1"/>
    <col min="12312" max="12312" width="11.625" style="79" bestFit="1" customWidth="1"/>
    <col min="12313" max="12544" width="9.125" style="79"/>
    <col min="12545" max="12545" width="5.5" style="79" customWidth="1"/>
    <col min="12546" max="12546" width="26" style="79" bestFit="1" customWidth="1"/>
    <col min="12547" max="12547" width="26.125" style="79" customWidth="1"/>
    <col min="12548" max="12548" width="18.875" style="79" customWidth="1"/>
    <col min="12549" max="12549" width="15.5" style="79" bestFit="1" customWidth="1"/>
    <col min="12550" max="12550" width="20" style="79" bestFit="1" customWidth="1"/>
    <col min="12551" max="12560" width="18.625" style="79" customWidth="1"/>
    <col min="12561" max="12561" width="14.125" style="79" customWidth="1"/>
    <col min="12562" max="12562" width="14.625" style="79" customWidth="1"/>
    <col min="12563" max="12563" width="13.375" style="79" customWidth="1"/>
    <col min="12564" max="12564" width="11.875" style="79" bestFit="1" customWidth="1"/>
    <col min="12565" max="12565" width="18.875" style="79" customWidth="1"/>
    <col min="12566" max="12566" width="15.125" style="79" bestFit="1" customWidth="1"/>
    <col min="12567" max="12567" width="13.625" style="79" bestFit="1" customWidth="1"/>
    <col min="12568" max="12568" width="11.625" style="79" bestFit="1" customWidth="1"/>
    <col min="12569" max="12800" width="9.125" style="79"/>
    <col min="12801" max="12801" width="5.5" style="79" customWidth="1"/>
    <col min="12802" max="12802" width="26" style="79" bestFit="1" customWidth="1"/>
    <col min="12803" max="12803" width="26.125" style="79" customWidth="1"/>
    <col min="12804" max="12804" width="18.875" style="79" customWidth="1"/>
    <col min="12805" max="12805" width="15.5" style="79" bestFit="1" customWidth="1"/>
    <col min="12806" max="12806" width="20" style="79" bestFit="1" customWidth="1"/>
    <col min="12807" max="12816" width="18.625" style="79" customWidth="1"/>
    <col min="12817" max="12817" width="14.125" style="79" customWidth="1"/>
    <col min="12818" max="12818" width="14.625" style="79" customWidth="1"/>
    <col min="12819" max="12819" width="13.375" style="79" customWidth="1"/>
    <col min="12820" max="12820" width="11.875" style="79" bestFit="1" customWidth="1"/>
    <col min="12821" max="12821" width="18.875" style="79" customWidth="1"/>
    <col min="12822" max="12822" width="15.125" style="79" bestFit="1" customWidth="1"/>
    <col min="12823" max="12823" width="13.625" style="79" bestFit="1" customWidth="1"/>
    <col min="12824" max="12824" width="11.625" style="79" bestFit="1" customWidth="1"/>
    <col min="12825" max="13056" width="9.125" style="79"/>
    <col min="13057" max="13057" width="5.5" style="79" customWidth="1"/>
    <col min="13058" max="13058" width="26" style="79" bestFit="1" customWidth="1"/>
    <col min="13059" max="13059" width="26.125" style="79" customWidth="1"/>
    <col min="13060" max="13060" width="18.875" style="79" customWidth="1"/>
    <col min="13061" max="13061" width="15.5" style="79" bestFit="1" customWidth="1"/>
    <col min="13062" max="13062" width="20" style="79" bestFit="1" customWidth="1"/>
    <col min="13063" max="13072" width="18.625" style="79" customWidth="1"/>
    <col min="13073" max="13073" width="14.125" style="79" customWidth="1"/>
    <col min="13074" max="13074" width="14.625" style="79" customWidth="1"/>
    <col min="13075" max="13075" width="13.375" style="79" customWidth="1"/>
    <col min="13076" max="13076" width="11.875" style="79" bestFit="1" customWidth="1"/>
    <col min="13077" max="13077" width="18.875" style="79" customWidth="1"/>
    <col min="13078" max="13078" width="15.125" style="79" bestFit="1" customWidth="1"/>
    <col min="13079" max="13079" width="13.625" style="79" bestFit="1" customWidth="1"/>
    <col min="13080" max="13080" width="11.625" style="79" bestFit="1" customWidth="1"/>
    <col min="13081" max="13312" width="9.125" style="79"/>
    <col min="13313" max="13313" width="5.5" style="79" customWidth="1"/>
    <col min="13314" max="13314" width="26" style="79" bestFit="1" customWidth="1"/>
    <col min="13315" max="13315" width="26.125" style="79" customWidth="1"/>
    <col min="13316" max="13316" width="18.875" style="79" customWidth="1"/>
    <col min="13317" max="13317" width="15.5" style="79" bestFit="1" customWidth="1"/>
    <col min="13318" max="13318" width="20" style="79" bestFit="1" customWidth="1"/>
    <col min="13319" max="13328" width="18.625" style="79" customWidth="1"/>
    <col min="13329" max="13329" width="14.125" style="79" customWidth="1"/>
    <col min="13330" max="13330" width="14.625" style="79" customWidth="1"/>
    <col min="13331" max="13331" width="13.375" style="79" customWidth="1"/>
    <col min="13332" max="13332" width="11.875" style="79" bestFit="1" customWidth="1"/>
    <col min="13333" max="13333" width="18.875" style="79" customWidth="1"/>
    <col min="13334" max="13334" width="15.125" style="79" bestFit="1" customWidth="1"/>
    <col min="13335" max="13335" width="13.625" style="79" bestFit="1" customWidth="1"/>
    <col min="13336" max="13336" width="11.625" style="79" bestFit="1" customWidth="1"/>
    <col min="13337" max="13568" width="9.125" style="79"/>
    <col min="13569" max="13569" width="5.5" style="79" customWidth="1"/>
    <col min="13570" max="13570" width="26" style="79" bestFit="1" customWidth="1"/>
    <col min="13571" max="13571" width="26.125" style="79" customWidth="1"/>
    <col min="13572" max="13572" width="18.875" style="79" customWidth="1"/>
    <col min="13573" max="13573" width="15.5" style="79" bestFit="1" customWidth="1"/>
    <col min="13574" max="13574" width="20" style="79" bestFit="1" customWidth="1"/>
    <col min="13575" max="13584" width="18.625" style="79" customWidth="1"/>
    <col min="13585" max="13585" width="14.125" style="79" customWidth="1"/>
    <col min="13586" max="13586" width="14.625" style="79" customWidth="1"/>
    <col min="13587" max="13587" width="13.375" style="79" customWidth="1"/>
    <col min="13588" max="13588" width="11.875" style="79" bestFit="1" customWidth="1"/>
    <col min="13589" max="13589" width="18.875" style="79" customWidth="1"/>
    <col min="13590" max="13590" width="15.125" style="79" bestFit="1" customWidth="1"/>
    <col min="13591" max="13591" width="13.625" style="79" bestFit="1" customWidth="1"/>
    <col min="13592" max="13592" width="11.625" style="79" bestFit="1" customWidth="1"/>
    <col min="13593" max="13824" width="9.125" style="79"/>
    <col min="13825" max="13825" width="5.5" style="79" customWidth="1"/>
    <col min="13826" max="13826" width="26" style="79" bestFit="1" customWidth="1"/>
    <col min="13827" max="13827" width="26.125" style="79" customWidth="1"/>
    <col min="13828" max="13828" width="18.875" style="79" customWidth="1"/>
    <col min="13829" max="13829" width="15.5" style="79" bestFit="1" customWidth="1"/>
    <col min="13830" max="13830" width="20" style="79" bestFit="1" customWidth="1"/>
    <col min="13831" max="13840" width="18.625" style="79" customWidth="1"/>
    <col min="13841" max="13841" width="14.125" style="79" customWidth="1"/>
    <col min="13842" max="13842" width="14.625" style="79" customWidth="1"/>
    <col min="13843" max="13843" width="13.375" style="79" customWidth="1"/>
    <col min="13844" max="13844" width="11.875" style="79" bestFit="1" customWidth="1"/>
    <col min="13845" max="13845" width="18.875" style="79" customWidth="1"/>
    <col min="13846" max="13846" width="15.125" style="79" bestFit="1" customWidth="1"/>
    <col min="13847" max="13847" width="13.625" style="79" bestFit="1" customWidth="1"/>
    <col min="13848" max="13848" width="11.625" style="79" bestFit="1" customWidth="1"/>
    <col min="13849" max="14080" width="9.125" style="79"/>
    <col min="14081" max="14081" width="5.5" style="79" customWidth="1"/>
    <col min="14082" max="14082" width="26" style="79" bestFit="1" customWidth="1"/>
    <col min="14083" max="14083" width="26.125" style="79" customWidth="1"/>
    <col min="14084" max="14084" width="18.875" style="79" customWidth="1"/>
    <col min="14085" max="14085" width="15.5" style="79" bestFit="1" customWidth="1"/>
    <col min="14086" max="14086" width="20" style="79" bestFit="1" customWidth="1"/>
    <col min="14087" max="14096" width="18.625" style="79" customWidth="1"/>
    <col min="14097" max="14097" width="14.125" style="79" customWidth="1"/>
    <col min="14098" max="14098" width="14.625" style="79" customWidth="1"/>
    <col min="14099" max="14099" width="13.375" style="79" customWidth="1"/>
    <col min="14100" max="14100" width="11.875" style="79" bestFit="1" customWidth="1"/>
    <col min="14101" max="14101" width="18.875" style="79" customWidth="1"/>
    <col min="14102" max="14102" width="15.125" style="79" bestFit="1" customWidth="1"/>
    <col min="14103" max="14103" width="13.625" style="79" bestFit="1" customWidth="1"/>
    <col min="14104" max="14104" width="11.625" style="79" bestFit="1" customWidth="1"/>
    <col min="14105" max="14336" width="9.125" style="79"/>
    <col min="14337" max="14337" width="5.5" style="79" customWidth="1"/>
    <col min="14338" max="14338" width="26" style="79" bestFit="1" customWidth="1"/>
    <col min="14339" max="14339" width="26.125" style="79" customWidth="1"/>
    <col min="14340" max="14340" width="18.875" style="79" customWidth="1"/>
    <col min="14341" max="14341" width="15.5" style="79" bestFit="1" customWidth="1"/>
    <col min="14342" max="14342" width="20" style="79" bestFit="1" customWidth="1"/>
    <col min="14343" max="14352" width="18.625" style="79" customWidth="1"/>
    <col min="14353" max="14353" width="14.125" style="79" customWidth="1"/>
    <col min="14354" max="14354" width="14.625" style="79" customWidth="1"/>
    <col min="14355" max="14355" width="13.375" style="79" customWidth="1"/>
    <col min="14356" max="14356" width="11.875" style="79" bestFit="1" customWidth="1"/>
    <col min="14357" max="14357" width="18.875" style="79" customWidth="1"/>
    <col min="14358" max="14358" width="15.125" style="79" bestFit="1" customWidth="1"/>
    <col min="14359" max="14359" width="13.625" style="79" bestFit="1" customWidth="1"/>
    <col min="14360" max="14360" width="11.625" style="79" bestFit="1" customWidth="1"/>
    <col min="14361" max="14592" width="9.125" style="79"/>
    <col min="14593" max="14593" width="5.5" style="79" customWidth="1"/>
    <col min="14594" max="14594" width="26" style="79" bestFit="1" customWidth="1"/>
    <col min="14595" max="14595" width="26.125" style="79" customWidth="1"/>
    <col min="14596" max="14596" width="18.875" style="79" customWidth="1"/>
    <col min="14597" max="14597" width="15.5" style="79" bestFit="1" customWidth="1"/>
    <col min="14598" max="14598" width="20" style="79" bestFit="1" customWidth="1"/>
    <col min="14599" max="14608" width="18.625" style="79" customWidth="1"/>
    <col min="14609" max="14609" width="14.125" style="79" customWidth="1"/>
    <col min="14610" max="14610" width="14.625" style="79" customWidth="1"/>
    <col min="14611" max="14611" width="13.375" style="79" customWidth="1"/>
    <col min="14612" max="14612" width="11.875" style="79" bestFit="1" customWidth="1"/>
    <col min="14613" max="14613" width="18.875" style="79" customWidth="1"/>
    <col min="14614" max="14614" width="15.125" style="79" bestFit="1" customWidth="1"/>
    <col min="14615" max="14615" width="13.625" style="79" bestFit="1" customWidth="1"/>
    <col min="14616" max="14616" width="11.625" style="79" bestFit="1" customWidth="1"/>
    <col min="14617" max="14848" width="9.125" style="79"/>
    <col min="14849" max="14849" width="5.5" style="79" customWidth="1"/>
    <col min="14850" max="14850" width="26" style="79" bestFit="1" customWidth="1"/>
    <col min="14851" max="14851" width="26.125" style="79" customWidth="1"/>
    <col min="14852" max="14852" width="18.875" style="79" customWidth="1"/>
    <col min="14853" max="14853" width="15.5" style="79" bestFit="1" customWidth="1"/>
    <col min="14854" max="14854" width="20" style="79" bestFit="1" customWidth="1"/>
    <col min="14855" max="14864" width="18.625" style="79" customWidth="1"/>
    <col min="14865" max="14865" width="14.125" style="79" customWidth="1"/>
    <col min="14866" max="14866" width="14.625" style="79" customWidth="1"/>
    <col min="14867" max="14867" width="13.375" style="79" customWidth="1"/>
    <col min="14868" max="14868" width="11.875" style="79" bestFit="1" customWidth="1"/>
    <col min="14869" max="14869" width="18.875" style="79" customWidth="1"/>
    <col min="14870" max="14870" width="15.125" style="79" bestFit="1" customWidth="1"/>
    <col min="14871" max="14871" width="13.625" style="79" bestFit="1" customWidth="1"/>
    <col min="14872" max="14872" width="11.625" style="79" bestFit="1" customWidth="1"/>
    <col min="14873" max="15104" width="9.125" style="79"/>
    <col min="15105" max="15105" width="5.5" style="79" customWidth="1"/>
    <col min="15106" max="15106" width="26" style="79" bestFit="1" customWidth="1"/>
    <col min="15107" max="15107" width="26.125" style="79" customWidth="1"/>
    <col min="15108" max="15108" width="18.875" style="79" customWidth="1"/>
    <col min="15109" max="15109" width="15.5" style="79" bestFit="1" customWidth="1"/>
    <col min="15110" max="15110" width="20" style="79" bestFit="1" customWidth="1"/>
    <col min="15111" max="15120" width="18.625" style="79" customWidth="1"/>
    <col min="15121" max="15121" width="14.125" style="79" customWidth="1"/>
    <col min="15122" max="15122" width="14.625" style="79" customWidth="1"/>
    <col min="15123" max="15123" width="13.375" style="79" customWidth="1"/>
    <col min="15124" max="15124" width="11.875" style="79" bestFit="1" customWidth="1"/>
    <col min="15125" max="15125" width="18.875" style="79" customWidth="1"/>
    <col min="15126" max="15126" width="15.125" style="79" bestFit="1" customWidth="1"/>
    <col min="15127" max="15127" width="13.625" style="79" bestFit="1" customWidth="1"/>
    <col min="15128" max="15128" width="11.625" style="79" bestFit="1" customWidth="1"/>
    <col min="15129" max="15360" width="9.125" style="79"/>
    <col min="15361" max="15361" width="5.5" style="79" customWidth="1"/>
    <col min="15362" max="15362" width="26" style="79" bestFit="1" customWidth="1"/>
    <col min="15363" max="15363" width="26.125" style="79" customWidth="1"/>
    <col min="15364" max="15364" width="18.875" style="79" customWidth="1"/>
    <col min="15365" max="15365" width="15.5" style="79" bestFit="1" customWidth="1"/>
    <col min="15366" max="15366" width="20" style="79" bestFit="1" customWidth="1"/>
    <col min="15367" max="15376" width="18.625" style="79" customWidth="1"/>
    <col min="15377" max="15377" width="14.125" style="79" customWidth="1"/>
    <col min="15378" max="15378" width="14.625" style="79" customWidth="1"/>
    <col min="15379" max="15379" width="13.375" style="79" customWidth="1"/>
    <col min="15380" max="15380" width="11.875" style="79" bestFit="1" customWidth="1"/>
    <col min="15381" max="15381" width="18.875" style="79" customWidth="1"/>
    <col min="15382" max="15382" width="15.125" style="79" bestFit="1" customWidth="1"/>
    <col min="15383" max="15383" width="13.625" style="79" bestFit="1" customWidth="1"/>
    <col min="15384" max="15384" width="11.625" style="79" bestFit="1" customWidth="1"/>
    <col min="15385" max="15616" width="9.125" style="79"/>
    <col min="15617" max="15617" width="5.5" style="79" customWidth="1"/>
    <col min="15618" max="15618" width="26" style="79" bestFit="1" customWidth="1"/>
    <col min="15619" max="15619" width="26.125" style="79" customWidth="1"/>
    <col min="15620" max="15620" width="18.875" style="79" customWidth="1"/>
    <col min="15621" max="15621" width="15.5" style="79" bestFit="1" customWidth="1"/>
    <col min="15622" max="15622" width="20" style="79" bestFit="1" customWidth="1"/>
    <col min="15623" max="15632" width="18.625" style="79" customWidth="1"/>
    <col min="15633" max="15633" width="14.125" style="79" customWidth="1"/>
    <col min="15634" max="15634" width="14.625" style="79" customWidth="1"/>
    <col min="15635" max="15635" width="13.375" style="79" customWidth="1"/>
    <col min="15636" max="15636" width="11.875" style="79" bestFit="1" customWidth="1"/>
    <col min="15637" max="15637" width="18.875" style="79" customWidth="1"/>
    <col min="15638" max="15638" width="15.125" style="79" bestFit="1" customWidth="1"/>
    <col min="15639" max="15639" width="13.625" style="79" bestFit="1" customWidth="1"/>
    <col min="15640" max="15640" width="11.625" style="79" bestFit="1" customWidth="1"/>
    <col min="15641" max="15872" width="9.125" style="79"/>
    <col min="15873" max="15873" width="5.5" style="79" customWidth="1"/>
    <col min="15874" max="15874" width="26" style="79" bestFit="1" customWidth="1"/>
    <col min="15875" max="15875" width="26.125" style="79" customWidth="1"/>
    <col min="15876" max="15876" width="18.875" style="79" customWidth="1"/>
    <col min="15877" max="15877" width="15.5" style="79" bestFit="1" customWidth="1"/>
    <col min="15878" max="15878" width="20" style="79" bestFit="1" customWidth="1"/>
    <col min="15879" max="15888" width="18.625" style="79" customWidth="1"/>
    <col min="15889" max="15889" width="14.125" style="79" customWidth="1"/>
    <col min="15890" max="15890" width="14.625" style="79" customWidth="1"/>
    <col min="15891" max="15891" width="13.375" style="79" customWidth="1"/>
    <col min="15892" max="15892" width="11.875" style="79" bestFit="1" customWidth="1"/>
    <col min="15893" max="15893" width="18.875" style="79" customWidth="1"/>
    <col min="15894" max="15894" width="15.125" style="79" bestFit="1" customWidth="1"/>
    <col min="15895" max="15895" width="13.625" style="79" bestFit="1" customWidth="1"/>
    <col min="15896" max="15896" width="11.625" style="79" bestFit="1" customWidth="1"/>
    <col min="15897" max="16128" width="9.125" style="79"/>
    <col min="16129" max="16129" width="5.5" style="79" customWidth="1"/>
    <col min="16130" max="16130" width="26" style="79" bestFit="1" customWidth="1"/>
    <col min="16131" max="16131" width="26.125" style="79" customWidth="1"/>
    <col min="16132" max="16132" width="18.875" style="79" customWidth="1"/>
    <col min="16133" max="16133" width="15.5" style="79" bestFit="1" customWidth="1"/>
    <col min="16134" max="16134" width="20" style="79" bestFit="1" customWidth="1"/>
    <col min="16135" max="16144" width="18.625" style="79" customWidth="1"/>
    <col min="16145" max="16145" width="14.125" style="79" customWidth="1"/>
    <col min="16146" max="16146" width="14.625" style="79" customWidth="1"/>
    <col min="16147" max="16147" width="13.375" style="79" customWidth="1"/>
    <col min="16148" max="16148" width="11.875" style="79" bestFit="1" customWidth="1"/>
    <col min="16149" max="16149" width="18.875" style="79" customWidth="1"/>
    <col min="16150" max="16150" width="15.125" style="79" bestFit="1" customWidth="1"/>
    <col min="16151" max="16151" width="13.625" style="79" bestFit="1" customWidth="1"/>
    <col min="16152" max="16152" width="11.625" style="79" bestFit="1" customWidth="1"/>
    <col min="16153" max="16384" width="9.125" style="79"/>
  </cols>
  <sheetData>
    <row r="1" spans="1:26" ht="24.95" customHeight="1" x14ac:dyDescent="0.25">
      <c r="A1" s="186" t="s">
        <v>413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T1" s="80" t="s">
        <v>368</v>
      </c>
    </row>
    <row r="2" spans="1:26" ht="24.95" customHeight="1" x14ac:dyDescent="0.25">
      <c r="A2" s="188" t="s">
        <v>414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26" ht="24.95" customHeight="1" x14ac:dyDescent="0.25">
      <c r="A3" s="82" t="s">
        <v>290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26" ht="15.75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26" ht="20.100000000000001" customHeight="1" x14ac:dyDescent="0.25">
      <c r="A5" s="83"/>
      <c r="B5" s="84" t="s">
        <v>369</v>
      </c>
      <c r="C5" s="85">
        <f>F22</f>
        <v>0</v>
      </c>
      <c r="D5" s="86"/>
      <c r="E5" s="86"/>
      <c r="F5" s="87"/>
      <c r="J5" s="83"/>
      <c r="K5" s="83"/>
      <c r="L5" s="83"/>
      <c r="M5" s="83"/>
    </row>
    <row r="6" spans="1:26" ht="20.100000000000001" customHeight="1" x14ac:dyDescent="0.25">
      <c r="A6" s="83"/>
      <c r="B6" s="84" t="s">
        <v>370</v>
      </c>
      <c r="C6" s="88">
        <f>H36</f>
        <v>0</v>
      </c>
      <c r="J6" s="83"/>
      <c r="K6" s="83"/>
      <c r="L6" s="83"/>
      <c r="M6" s="83"/>
    </row>
    <row r="7" spans="1:26" ht="20.100000000000001" customHeight="1" x14ac:dyDescent="0.25">
      <c r="A7" s="83"/>
      <c r="B7" s="84" t="s">
        <v>371</v>
      </c>
      <c r="C7" s="85">
        <f>H52</f>
        <v>0</v>
      </c>
      <c r="J7" s="83"/>
      <c r="K7" s="83"/>
      <c r="L7" s="83"/>
      <c r="M7" s="83"/>
    </row>
    <row r="8" spans="1:26" ht="20.100000000000001" customHeight="1" x14ac:dyDescent="0.25">
      <c r="A8" s="83"/>
      <c r="B8" s="84" t="s">
        <v>415</v>
      </c>
      <c r="C8" s="85">
        <f>H29</f>
        <v>0</v>
      </c>
      <c r="J8" s="83"/>
      <c r="K8" s="83"/>
      <c r="L8" s="83"/>
      <c r="M8" s="83"/>
    </row>
    <row r="9" spans="1:26" ht="19.5" customHeight="1" x14ac:dyDescent="0.25">
      <c r="A9" s="83"/>
      <c r="B9" s="89" t="s">
        <v>372</v>
      </c>
      <c r="C9" s="90">
        <f>SUM(C5:C8)</f>
        <v>0</v>
      </c>
      <c r="J9" s="83"/>
      <c r="K9" s="83"/>
      <c r="L9" s="83"/>
      <c r="M9" s="83"/>
    </row>
    <row r="10" spans="1:26" x14ac:dyDescent="0.25">
      <c r="C10" s="91"/>
    </row>
    <row r="11" spans="1:26" x14ac:dyDescent="0.25">
      <c r="D11" s="91"/>
      <c r="I11" s="92"/>
    </row>
    <row r="12" spans="1:26" x14ac:dyDescent="0.25">
      <c r="A12" s="183" t="s">
        <v>373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93"/>
      <c r="Q12" s="93"/>
      <c r="R12" s="93"/>
      <c r="S12" s="93"/>
      <c r="T12" s="93"/>
      <c r="U12" s="93"/>
    </row>
    <row r="13" spans="1:26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</row>
    <row r="14" spans="1:26" ht="20.100000000000001" customHeight="1" x14ac:dyDescent="0.25">
      <c r="A14" s="176" t="s">
        <v>0</v>
      </c>
      <c r="B14" s="176" t="s">
        <v>417</v>
      </c>
      <c r="C14" s="176" t="s">
        <v>374</v>
      </c>
      <c r="D14" s="176" t="s">
        <v>375</v>
      </c>
      <c r="E14" s="176" t="s">
        <v>376</v>
      </c>
      <c r="F14" s="176" t="s">
        <v>377</v>
      </c>
      <c r="G14" s="94" t="s">
        <v>378</v>
      </c>
      <c r="H14" s="95"/>
      <c r="I14" s="95"/>
      <c r="J14" s="95"/>
      <c r="K14" s="95"/>
      <c r="L14" s="95"/>
      <c r="M14" s="95"/>
      <c r="N14" s="95"/>
      <c r="O14" s="95"/>
      <c r="P14" s="176" t="s">
        <v>379</v>
      </c>
      <c r="Q14" s="176" t="s">
        <v>380</v>
      </c>
      <c r="R14" s="176" t="s">
        <v>381</v>
      </c>
      <c r="S14" s="96"/>
      <c r="T14" s="96"/>
      <c r="U14" s="96"/>
      <c r="V14" s="96"/>
      <c r="W14" s="96"/>
      <c r="X14" s="97"/>
      <c r="Y14" s="97"/>
      <c r="Z14" s="97"/>
    </row>
    <row r="15" spans="1:26" x14ac:dyDescent="0.25">
      <c r="A15" s="181"/>
      <c r="B15" s="181"/>
      <c r="C15" s="181"/>
      <c r="D15" s="181"/>
      <c r="E15" s="181"/>
      <c r="F15" s="181"/>
      <c r="G15" s="182" t="s">
        <v>387</v>
      </c>
      <c r="H15" s="182" t="s">
        <v>388</v>
      </c>
      <c r="I15" s="182" t="s">
        <v>409</v>
      </c>
      <c r="J15" s="182" t="s">
        <v>399</v>
      </c>
      <c r="K15" s="182" t="s">
        <v>400</v>
      </c>
      <c r="L15" s="182" t="s">
        <v>382</v>
      </c>
      <c r="M15" s="182" t="s">
        <v>383</v>
      </c>
      <c r="N15" s="182" t="s">
        <v>384</v>
      </c>
      <c r="O15" s="182" t="s">
        <v>385</v>
      </c>
      <c r="P15" s="181"/>
      <c r="Q15" s="181"/>
      <c r="R15" s="181"/>
      <c r="S15" s="96"/>
      <c r="T15" s="96"/>
      <c r="U15" s="96"/>
      <c r="V15" s="96"/>
      <c r="W15" s="96"/>
      <c r="X15" s="97"/>
      <c r="Y15" s="97"/>
      <c r="Z15" s="97"/>
    </row>
    <row r="16" spans="1:26" x14ac:dyDescent="0.25">
      <c r="A16" s="177"/>
      <c r="B16" s="177"/>
      <c r="C16" s="177"/>
      <c r="D16" s="177"/>
      <c r="E16" s="177"/>
      <c r="F16" s="177"/>
      <c r="G16" s="182"/>
      <c r="H16" s="182"/>
      <c r="I16" s="182"/>
      <c r="J16" s="182"/>
      <c r="K16" s="182"/>
      <c r="L16" s="182"/>
      <c r="M16" s="182"/>
      <c r="N16" s="182"/>
      <c r="O16" s="182"/>
      <c r="P16" s="177"/>
      <c r="Q16" s="177"/>
      <c r="R16" s="177"/>
      <c r="S16" s="96"/>
      <c r="T16" s="96"/>
      <c r="U16" s="96"/>
      <c r="V16" s="96"/>
      <c r="W16" s="96"/>
      <c r="X16" s="97"/>
      <c r="Y16" s="97"/>
      <c r="Z16" s="97"/>
    </row>
    <row r="17" spans="1:26" ht="20.100000000000001" customHeight="1" x14ac:dyDescent="0.25">
      <c r="A17" s="99">
        <v>1</v>
      </c>
      <c r="B17" s="100"/>
      <c r="C17" s="101"/>
      <c r="D17" s="101"/>
      <c r="E17" s="102"/>
      <c r="F17" s="103">
        <f>SUM(G17:O17)</f>
        <v>0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1"/>
      <c r="Q17" s="99"/>
      <c r="R17" s="99"/>
      <c r="S17" s="96"/>
      <c r="T17" s="104"/>
      <c r="U17" s="96"/>
      <c r="V17" s="96"/>
      <c r="W17" s="96"/>
      <c r="X17" s="97"/>
      <c r="Y17" s="97"/>
      <c r="Z17" s="97"/>
    </row>
    <row r="18" spans="1:26" ht="20.100000000000001" customHeight="1" x14ac:dyDescent="0.25">
      <c r="A18" s="99">
        <v>2</v>
      </c>
      <c r="B18" s="100"/>
      <c r="C18" s="101"/>
      <c r="D18" s="101"/>
      <c r="E18" s="102"/>
      <c r="F18" s="103">
        <f t="shared" ref="F18:F21" si="0">SUM(G18:O18)</f>
        <v>0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1"/>
      <c r="Q18" s="99"/>
      <c r="R18" s="99"/>
      <c r="S18" s="96"/>
      <c r="T18" s="104"/>
      <c r="U18" s="96"/>
      <c r="V18" s="96"/>
      <c r="W18" s="96"/>
      <c r="X18" s="97"/>
      <c r="Y18" s="97"/>
      <c r="Z18" s="97"/>
    </row>
    <row r="19" spans="1:26" ht="20.100000000000001" customHeight="1" x14ac:dyDescent="0.25">
      <c r="A19" s="99">
        <v>3</v>
      </c>
      <c r="B19" s="100"/>
      <c r="C19" s="101"/>
      <c r="D19" s="101"/>
      <c r="E19" s="102"/>
      <c r="F19" s="103">
        <f t="shared" si="0"/>
        <v>0</v>
      </c>
      <c r="G19" s="103"/>
      <c r="H19" s="103"/>
      <c r="I19" s="103"/>
      <c r="J19" s="103"/>
      <c r="K19" s="103"/>
      <c r="L19" s="103"/>
      <c r="M19" s="103"/>
      <c r="N19" s="103"/>
      <c r="O19" s="103"/>
      <c r="P19" s="101"/>
      <c r="Q19" s="99"/>
      <c r="R19" s="99"/>
      <c r="S19" s="96"/>
      <c r="T19" s="104"/>
      <c r="U19" s="96"/>
      <c r="V19" s="96"/>
      <c r="W19" s="96"/>
      <c r="X19" s="97"/>
      <c r="Y19" s="97"/>
      <c r="Z19" s="97"/>
    </row>
    <row r="20" spans="1:26" ht="20.100000000000001" customHeight="1" x14ac:dyDescent="0.25">
      <c r="A20" s="99">
        <v>4</v>
      </c>
      <c r="B20" s="100"/>
      <c r="C20" s="101"/>
      <c r="D20" s="101"/>
      <c r="E20" s="102"/>
      <c r="F20" s="103">
        <f t="shared" si="0"/>
        <v>0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1"/>
      <c r="Q20" s="99"/>
      <c r="R20" s="99"/>
      <c r="S20" s="96"/>
      <c r="T20" s="104"/>
      <c r="U20" s="96"/>
      <c r="V20" s="96"/>
      <c r="W20" s="96"/>
      <c r="X20" s="97"/>
      <c r="Y20" s="97"/>
      <c r="Z20" s="97"/>
    </row>
    <row r="21" spans="1:26" ht="20.100000000000001" customHeight="1" x14ac:dyDescent="0.25">
      <c r="A21" s="99">
        <v>5</v>
      </c>
      <c r="B21" s="100"/>
      <c r="C21" s="101"/>
      <c r="D21" s="101"/>
      <c r="E21" s="102"/>
      <c r="F21" s="103">
        <f t="shared" si="0"/>
        <v>0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1"/>
      <c r="Q21" s="99"/>
      <c r="R21" s="99"/>
      <c r="S21" s="96"/>
      <c r="T21" s="104"/>
      <c r="U21" s="96"/>
      <c r="V21" s="96"/>
      <c r="W21" s="96"/>
      <c r="X21" s="97"/>
      <c r="Y21" s="97"/>
      <c r="Z21" s="97"/>
    </row>
    <row r="22" spans="1:26" ht="20.100000000000001" customHeight="1" x14ac:dyDescent="0.25">
      <c r="A22" s="105"/>
      <c r="B22" s="105"/>
      <c r="C22" s="105"/>
      <c r="D22" s="106"/>
      <c r="E22" s="107" t="s">
        <v>246</v>
      </c>
      <c r="F22" s="108">
        <f t="shared" ref="F22:O22" si="1">SUM(F17:F21)</f>
        <v>0</v>
      </c>
      <c r="G22" s="108">
        <f t="shared" si="1"/>
        <v>0</v>
      </c>
      <c r="H22" s="108">
        <f t="shared" si="1"/>
        <v>0</v>
      </c>
      <c r="I22" s="108">
        <f t="shared" si="1"/>
        <v>0</v>
      </c>
      <c r="J22" s="108">
        <f t="shared" si="1"/>
        <v>0</v>
      </c>
      <c r="K22" s="108">
        <f t="shared" si="1"/>
        <v>0</v>
      </c>
      <c r="L22" s="108">
        <f t="shared" si="1"/>
        <v>0</v>
      </c>
      <c r="M22" s="108">
        <f t="shared" si="1"/>
        <v>0</v>
      </c>
      <c r="N22" s="108">
        <f t="shared" si="1"/>
        <v>0</v>
      </c>
      <c r="O22" s="108">
        <f t="shared" si="1"/>
        <v>0</v>
      </c>
      <c r="P22" s="93"/>
      <c r="Q22" s="93"/>
      <c r="R22" s="93"/>
      <c r="S22" s="93"/>
      <c r="T22" s="93"/>
    </row>
    <row r="23" spans="1:26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</row>
    <row r="24" spans="1:26" x14ac:dyDescent="0.25">
      <c r="A24" s="183" t="s">
        <v>389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93"/>
      <c r="Q24" s="93"/>
      <c r="R24" s="93"/>
      <c r="S24" s="93"/>
      <c r="T24" s="93"/>
      <c r="U24" s="93"/>
    </row>
    <row r="25" spans="1:26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</row>
    <row r="26" spans="1:26" ht="20.100000000000001" customHeight="1" x14ac:dyDescent="0.25">
      <c r="A26" s="176" t="s">
        <v>0</v>
      </c>
      <c r="B26" s="176" t="s">
        <v>390</v>
      </c>
      <c r="C26" s="178" t="s">
        <v>391</v>
      </c>
      <c r="D26" s="179"/>
      <c r="E26" s="176" t="s">
        <v>392</v>
      </c>
      <c r="F26" s="176" t="s">
        <v>393</v>
      </c>
      <c r="G26" s="176" t="s">
        <v>394</v>
      </c>
      <c r="H26" s="176" t="s">
        <v>395</v>
      </c>
      <c r="I26" s="178" t="s">
        <v>378</v>
      </c>
      <c r="J26" s="180"/>
      <c r="K26" s="179"/>
      <c r="L26" s="178" t="s">
        <v>117</v>
      </c>
      <c r="M26" s="179"/>
      <c r="N26" s="184" t="s">
        <v>396</v>
      </c>
      <c r="O26" s="176" t="s">
        <v>379</v>
      </c>
      <c r="P26" s="176" t="s">
        <v>380</v>
      </c>
      <c r="Q26" s="96"/>
      <c r="R26" s="96"/>
      <c r="S26" s="96"/>
      <c r="T26" s="96"/>
      <c r="U26" s="96"/>
      <c r="V26" s="97"/>
      <c r="W26" s="97"/>
      <c r="X26" s="97"/>
    </row>
    <row r="27" spans="1:26" ht="33" customHeight="1" x14ac:dyDescent="0.25">
      <c r="A27" s="177"/>
      <c r="B27" s="177"/>
      <c r="C27" s="98" t="s">
        <v>397</v>
      </c>
      <c r="D27" s="98" t="s">
        <v>398</v>
      </c>
      <c r="E27" s="177"/>
      <c r="F27" s="177"/>
      <c r="G27" s="177"/>
      <c r="H27" s="177"/>
      <c r="I27" s="98" t="s">
        <v>399</v>
      </c>
      <c r="J27" s="98" t="s">
        <v>400</v>
      </c>
      <c r="K27" s="98" t="s">
        <v>382</v>
      </c>
      <c r="L27" s="98" t="s">
        <v>401</v>
      </c>
      <c r="M27" s="98" t="s">
        <v>402</v>
      </c>
      <c r="N27" s="185"/>
      <c r="O27" s="177"/>
      <c r="P27" s="177"/>
      <c r="Q27" s="96"/>
      <c r="R27" s="96"/>
      <c r="S27" s="96"/>
      <c r="T27" s="96"/>
      <c r="U27" s="96"/>
      <c r="V27" s="97"/>
      <c r="W27" s="97"/>
      <c r="X27" s="97"/>
    </row>
    <row r="28" spans="1:26" ht="20.100000000000001" customHeight="1" x14ac:dyDescent="0.25">
      <c r="A28" s="110">
        <v>1</v>
      </c>
      <c r="B28" s="111"/>
      <c r="C28" s="112"/>
      <c r="D28" s="112"/>
      <c r="E28" s="112"/>
      <c r="F28" s="110"/>
      <c r="G28" s="103">
        <v>0</v>
      </c>
      <c r="H28" s="103">
        <f>F28*G28</f>
        <v>0</v>
      </c>
      <c r="I28" s="103">
        <v>0</v>
      </c>
      <c r="J28" s="103">
        <v>0</v>
      </c>
      <c r="K28" s="103">
        <v>0</v>
      </c>
      <c r="L28" s="110"/>
      <c r="M28" s="110"/>
      <c r="N28" s="112"/>
      <c r="O28" s="99"/>
      <c r="P28" s="99"/>
      <c r="Q28" s="93"/>
      <c r="R28" s="93"/>
      <c r="S28" s="93"/>
      <c r="T28" s="93"/>
      <c r="U28" s="93"/>
    </row>
    <row r="29" spans="1:26" ht="20.100000000000001" customHeight="1" x14ac:dyDescent="0.25">
      <c r="A29" s="105"/>
      <c r="B29" s="105"/>
      <c r="C29" s="105"/>
      <c r="D29" s="105"/>
      <c r="E29" s="105"/>
      <c r="F29" s="106"/>
      <c r="G29" s="113" t="s">
        <v>246</v>
      </c>
      <c r="H29" s="108">
        <f>SUM(H28:H28)</f>
        <v>0</v>
      </c>
      <c r="I29" s="108">
        <f>SUM(I28:I28)</f>
        <v>0</v>
      </c>
      <c r="J29" s="114">
        <f>SUM(J28:J28)</f>
        <v>0</v>
      </c>
      <c r="K29" s="114">
        <f>SUM(K28:K28)</f>
        <v>0</v>
      </c>
      <c r="L29" s="93"/>
      <c r="M29" s="93"/>
      <c r="N29" s="93"/>
      <c r="O29" s="93"/>
      <c r="P29" s="93"/>
      <c r="Q29" s="93"/>
      <c r="R29" s="93"/>
      <c r="S29" s="93"/>
      <c r="T29" s="93"/>
      <c r="U29" s="93"/>
    </row>
    <row r="30" spans="1:26" x14ac:dyDescent="0.25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93"/>
      <c r="P30" s="93"/>
      <c r="Q30" s="93"/>
      <c r="R30" s="93"/>
      <c r="S30" s="93"/>
      <c r="T30" s="93"/>
      <c r="U30" s="93"/>
    </row>
    <row r="31" spans="1:26" x14ac:dyDescent="0.25">
      <c r="A31" s="183" t="s">
        <v>403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93"/>
      <c r="Q31" s="93"/>
      <c r="R31" s="93"/>
      <c r="S31" s="93"/>
      <c r="T31" s="93"/>
      <c r="U31" s="93"/>
    </row>
    <row r="32" spans="1:26" x14ac:dyDescent="0.25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</row>
    <row r="33" spans="1:27" ht="20.100000000000001" customHeight="1" x14ac:dyDescent="0.25">
      <c r="A33" s="176" t="s">
        <v>0</v>
      </c>
      <c r="B33" s="176" t="s">
        <v>390</v>
      </c>
      <c r="C33" s="178" t="s">
        <v>391</v>
      </c>
      <c r="D33" s="179"/>
      <c r="E33" s="176" t="s">
        <v>392</v>
      </c>
      <c r="F33" s="176" t="s">
        <v>393</v>
      </c>
      <c r="G33" s="176" t="s">
        <v>394</v>
      </c>
      <c r="H33" s="176" t="s">
        <v>395</v>
      </c>
      <c r="I33" s="178" t="s">
        <v>378</v>
      </c>
      <c r="J33" s="180"/>
      <c r="K33" s="179"/>
      <c r="L33" s="178" t="s">
        <v>117</v>
      </c>
      <c r="M33" s="179"/>
      <c r="N33" s="184" t="s">
        <v>396</v>
      </c>
      <c r="O33" s="176" t="s">
        <v>379</v>
      </c>
      <c r="P33" s="176" t="s">
        <v>380</v>
      </c>
      <c r="Q33" s="93"/>
      <c r="R33" s="93"/>
      <c r="S33" s="93"/>
      <c r="T33" s="93"/>
      <c r="U33" s="93"/>
    </row>
    <row r="34" spans="1:27" ht="33" customHeight="1" x14ac:dyDescent="0.25">
      <c r="A34" s="177"/>
      <c r="B34" s="177"/>
      <c r="C34" s="98" t="s">
        <v>397</v>
      </c>
      <c r="D34" s="98" t="s">
        <v>398</v>
      </c>
      <c r="E34" s="177"/>
      <c r="F34" s="177"/>
      <c r="G34" s="177"/>
      <c r="H34" s="177"/>
      <c r="I34" s="98" t="s">
        <v>399</v>
      </c>
      <c r="J34" s="98" t="s">
        <v>400</v>
      </c>
      <c r="K34" s="98" t="s">
        <v>382</v>
      </c>
      <c r="L34" s="98" t="s">
        <v>401</v>
      </c>
      <c r="M34" s="98" t="s">
        <v>402</v>
      </c>
      <c r="N34" s="185"/>
      <c r="O34" s="177"/>
      <c r="P34" s="177"/>
      <c r="Q34" s="93"/>
      <c r="R34" s="93"/>
      <c r="S34" s="93"/>
      <c r="T34" s="93"/>
      <c r="U34" s="93"/>
    </row>
    <row r="35" spans="1:27" ht="20.100000000000001" customHeight="1" x14ac:dyDescent="0.25">
      <c r="A35" s="110">
        <v>1</v>
      </c>
      <c r="B35" s="111"/>
      <c r="C35" s="112"/>
      <c r="D35" s="112"/>
      <c r="E35" s="112"/>
      <c r="F35" s="110"/>
      <c r="G35" s="103"/>
      <c r="H35" s="103">
        <f>F35*G35</f>
        <v>0</v>
      </c>
      <c r="I35" s="103">
        <v>0</v>
      </c>
      <c r="J35" s="103">
        <v>0</v>
      </c>
      <c r="K35" s="103">
        <v>0</v>
      </c>
      <c r="L35" s="110"/>
      <c r="M35" s="110"/>
      <c r="N35" s="112"/>
      <c r="O35" s="99"/>
      <c r="P35" s="99"/>
      <c r="Q35" s="93"/>
      <c r="R35" s="93"/>
      <c r="S35" s="93"/>
      <c r="T35" s="93"/>
      <c r="U35" s="93"/>
    </row>
    <row r="36" spans="1:27" ht="20.100000000000001" customHeight="1" x14ac:dyDescent="0.25">
      <c r="A36" s="105"/>
      <c r="B36" s="105"/>
      <c r="C36" s="105"/>
      <c r="D36" s="105"/>
      <c r="E36" s="105"/>
      <c r="F36" s="106"/>
      <c r="G36" s="113" t="s">
        <v>246</v>
      </c>
      <c r="H36" s="108">
        <f>SUM(H35:H35)</f>
        <v>0</v>
      </c>
      <c r="I36" s="108">
        <f>SUM(I35:I35)</f>
        <v>0</v>
      </c>
      <c r="J36" s="114">
        <f>SUM(J35:J35)</f>
        <v>0</v>
      </c>
      <c r="K36" s="114">
        <f>SUM(K35:K35)</f>
        <v>0</v>
      </c>
      <c r="L36" s="93"/>
      <c r="M36" s="93"/>
      <c r="N36" s="93"/>
      <c r="O36" s="93"/>
      <c r="P36" s="93"/>
      <c r="Q36" s="93"/>
      <c r="R36" s="93"/>
      <c r="S36" s="93"/>
      <c r="T36" s="93"/>
      <c r="U36" s="93"/>
    </row>
    <row r="37" spans="1:27" x14ac:dyDescent="0.2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93"/>
      <c r="P37" s="93"/>
      <c r="Q37" s="93"/>
      <c r="R37" s="93"/>
      <c r="S37" s="93"/>
      <c r="T37" s="93"/>
      <c r="U37" s="93"/>
    </row>
    <row r="38" spans="1:27" x14ac:dyDescent="0.25">
      <c r="A38" s="183" t="s">
        <v>404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93"/>
      <c r="Q38" s="93"/>
      <c r="R38" s="93"/>
      <c r="S38" s="93"/>
      <c r="T38" s="93"/>
      <c r="U38" s="93"/>
    </row>
    <row r="39" spans="1:27" x14ac:dyDescent="0.25">
      <c r="A39" s="93"/>
      <c r="B39" s="93" t="s">
        <v>418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</row>
    <row r="40" spans="1:27" ht="25.5" customHeight="1" x14ac:dyDescent="0.25">
      <c r="A40" s="176" t="s">
        <v>0</v>
      </c>
      <c r="B40" s="176" t="s">
        <v>417</v>
      </c>
      <c r="C40" s="176" t="s">
        <v>405</v>
      </c>
      <c r="D40" s="176" t="s">
        <v>406</v>
      </c>
      <c r="E40" s="176" t="s">
        <v>376</v>
      </c>
      <c r="F40" s="176" t="s">
        <v>377</v>
      </c>
      <c r="G40" s="178" t="s">
        <v>407</v>
      </c>
      <c r="H40" s="180"/>
      <c r="I40" s="180"/>
      <c r="J40" s="180"/>
      <c r="K40" s="180"/>
      <c r="L40" s="180"/>
      <c r="M40" s="180"/>
      <c r="N40" s="180"/>
      <c r="O40" s="180"/>
      <c r="P40" s="179"/>
      <c r="Q40" s="176" t="s">
        <v>379</v>
      </c>
      <c r="R40" s="176" t="s">
        <v>380</v>
      </c>
      <c r="S40" s="178" t="s">
        <v>117</v>
      </c>
      <c r="T40" s="179"/>
      <c r="U40" s="176" t="s">
        <v>396</v>
      </c>
      <c r="V40" s="176" t="s">
        <v>379</v>
      </c>
      <c r="W40" s="176" t="s">
        <v>380</v>
      </c>
      <c r="X40" s="176" t="s">
        <v>408</v>
      </c>
    </row>
    <row r="41" spans="1:27" ht="23.25" customHeight="1" x14ac:dyDescent="0.25">
      <c r="A41" s="181"/>
      <c r="B41" s="181"/>
      <c r="C41" s="181"/>
      <c r="D41" s="181"/>
      <c r="E41" s="181"/>
      <c r="F41" s="181"/>
      <c r="G41" s="182" t="s">
        <v>387</v>
      </c>
      <c r="H41" s="182" t="s">
        <v>388</v>
      </c>
      <c r="I41" s="182" t="s">
        <v>409</v>
      </c>
      <c r="J41" s="182" t="s">
        <v>399</v>
      </c>
      <c r="K41" s="182" t="s">
        <v>400</v>
      </c>
      <c r="L41" s="182" t="s">
        <v>382</v>
      </c>
      <c r="M41" s="182" t="s">
        <v>383</v>
      </c>
      <c r="N41" s="182" t="s">
        <v>384</v>
      </c>
      <c r="O41" s="182" t="s">
        <v>385</v>
      </c>
      <c r="P41" s="176" t="s">
        <v>386</v>
      </c>
      <c r="Q41" s="181"/>
      <c r="R41" s="181"/>
      <c r="S41" s="176" t="s">
        <v>401</v>
      </c>
      <c r="T41" s="176" t="s">
        <v>402</v>
      </c>
      <c r="U41" s="181"/>
      <c r="V41" s="181"/>
      <c r="W41" s="181"/>
      <c r="X41" s="181"/>
    </row>
    <row r="42" spans="1:27" x14ac:dyDescent="0.25">
      <c r="A42" s="177"/>
      <c r="B42" s="177"/>
      <c r="C42" s="177"/>
      <c r="D42" s="177"/>
      <c r="E42" s="177"/>
      <c r="F42" s="177"/>
      <c r="G42" s="182"/>
      <c r="H42" s="182"/>
      <c r="I42" s="182"/>
      <c r="J42" s="182"/>
      <c r="K42" s="182"/>
      <c r="L42" s="182"/>
      <c r="M42" s="182"/>
      <c r="N42" s="182"/>
      <c r="O42" s="182"/>
      <c r="P42" s="177"/>
      <c r="Q42" s="177"/>
      <c r="R42" s="177"/>
      <c r="S42" s="177"/>
      <c r="T42" s="177"/>
      <c r="U42" s="177"/>
      <c r="V42" s="177"/>
      <c r="W42" s="177"/>
      <c r="X42" s="177"/>
    </row>
    <row r="43" spans="1:27" ht="20.100000000000001" customHeight="1" x14ac:dyDescent="0.25">
      <c r="A43" s="99">
        <v>1</v>
      </c>
      <c r="B43" s="116"/>
      <c r="C43" s="99"/>
      <c r="D43" s="99"/>
      <c r="E43" s="117"/>
      <c r="F43" s="118">
        <f>SUM(G43:P43)</f>
        <v>0</v>
      </c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9"/>
      <c r="R43" s="99"/>
      <c r="S43" s="110"/>
      <c r="T43" s="112"/>
      <c r="U43" s="112"/>
      <c r="V43" s="119"/>
      <c r="W43" s="99"/>
      <c r="X43" s="110"/>
    </row>
    <row r="44" spans="1:27" ht="20.100000000000001" customHeight="1" x14ac:dyDescent="0.25">
      <c r="A44" s="99">
        <v>2</v>
      </c>
      <c r="B44" s="116"/>
      <c r="C44" s="99"/>
      <c r="D44" s="99"/>
      <c r="E44" s="117"/>
      <c r="F44" s="118">
        <f>SUM(G44:O44)</f>
        <v>0</v>
      </c>
      <c r="G44" s="118"/>
      <c r="H44" s="103"/>
      <c r="I44" s="103"/>
      <c r="J44" s="103"/>
      <c r="K44" s="103"/>
      <c r="L44" s="103"/>
      <c r="M44" s="103"/>
      <c r="N44" s="103"/>
      <c r="O44" s="118"/>
      <c r="P44" s="118"/>
      <c r="Q44" s="119"/>
      <c r="R44" s="99"/>
      <c r="S44" s="110"/>
      <c r="T44" s="112"/>
      <c r="U44" s="112"/>
      <c r="V44" s="119"/>
      <c r="W44" s="99"/>
      <c r="X44" s="110"/>
    </row>
    <row r="45" spans="1:27" s="80" customFormat="1" ht="20.100000000000001" customHeight="1" x14ac:dyDescent="0.25">
      <c r="A45" s="120"/>
      <c r="B45" s="120"/>
      <c r="C45" s="121"/>
      <c r="D45" s="121"/>
      <c r="E45" s="122" t="s">
        <v>410</v>
      </c>
      <c r="F45" s="108">
        <f t="shared" ref="F45:P45" si="2">SUM(F43:F44)</f>
        <v>0</v>
      </c>
      <c r="G45" s="108">
        <f t="shared" si="2"/>
        <v>0</v>
      </c>
      <c r="H45" s="108">
        <f t="shared" si="2"/>
        <v>0</v>
      </c>
      <c r="I45" s="108">
        <f t="shared" si="2"/>
        <v>0</v>
      </c>
      <c r="J45" s="108">
        <f t="shared" si="2"/>
        <v>0</v>
      </c>
      <c r="K45" s="108">
        <f t="shared" si="2"/>
        <v>0</v>
      </c>
      <c r="L45" s="108">
        <f t="shared" si="2"/>
        <v>0</v>
      </c>
      <c r="M45" s="108">
        <f t="shared" si="2"/>
        <v>0</v>
      </c>
      <c r="N45" s="108">
        <f t="shared" si="2"/>
        <v>0</v>
      </c>
      <c r="O45" s="108">
        <f t="shared" si="2"/>
        <v>0</v>
      </c>
      <c r="P45" s="108">
        <f t="shared" si="2"/>
        <v>0</v>
      </c>
      <c r="Q45" s="120"/>
      <c r="R45" s="120"/>
      <c r="S45" s="120"/>
      <c r="T45" s="120"/>
      <c r="U45" s="120"/>
    </row>
    <row r="46" spans="1:27" x14ac:dyDescent="0.25">
      <c r="A46" s="93"/>
      <c r="B46" s="93" t="s">
        <v>419</v>
      </c>
      <c r="C46" s="123"/>
      <c r="D46" s="123"/>
      <c r="E46" s="124"/>
      <c r="F46" s="125"/>
      <c r="G46" s="125"/>
      <c r="H46" s="125"/>
      <c r="I46" s="126"/>
      <c r="J46" s="126"/>
      <c r="K46" s="126"/>
      <c r="L46" s="126"/>
      <c r="M46" s="126"/>
      <c r="N46" s="93"/>
      <c r="O46" s="93"/>
      <c r="P46" s="93"/>
      <c r="Q46" s="93"/>
      <c r="R46" s="93"/>
      <c r="S46" s="93"/>
      <c r="T46" s="93"/>
      <c r="U46" s="93"/>
    </row>
    <row r="47" spans="1:27" ht="29.25" customHeight="1" x14ac:dyDescent="0.25">
      <c r="A47" s="176" t="s">
        <v>0</v>
      </c>
      <c r="B47" s="176" t="s">
        <v>411</v>
      </c>
      <c r="C47" s="178" t="s">
        <v>391</v>
      </c>
      <c r="D47" s="179"/>
      <c r="E47" s="176" t="s">
        <v>392</v>
      </c>
      <c r="F47" s="176" t="s">
        <v>412</v>
      </c>
      <c r="G47" s="176" t="s">
        <v>394</v>
      </c>
      <c r="H47" s="176" t="s">
        <v>395</v>
      </c>
      <c r="I47" s="178" t="s">
        <v>407</v>
      </c>
      <c r="J47" s="180"/>
      <c r="K47" s="180"/>
      <c r="L47" s="180"/>
      <c r="M47" s="180"/>
      <c r="N47" s="180"/>
      <c r="O47" s="179"/>
      <c r="P47" s="109"/>
      <c r="Q47" s="109"/>
      <c r="R47" s="109"/>
      <c r="S47" s="178" t="s">
        <v>117</v>
      </c>
      <c r="T47" s="179"/>
      <c r="U47" s="176" t="s">
        <v>396</v>
      </c>
      <c r="V47" s="176" t="s">
        <v>379</v>
      </c>
      <c r="W47" s="176" t="s">
        <v>380</v>
      </c>
      <c r="X47" s="96"/>
      <c r="Y47" s="97"/>
      <c r="Z47" s="97"/>
      <c r="AA47" s="97"/>
    </row>
    <row r="48" spans="1:27" ht="38.25" x14ac:dyDescent="0.25">
      <c r="A48" s="177"/>
      <c r="B48" s="177"/>
      <c r="C48" s="98" t="s">
        <v>397</v>
      </c>
      <c r="D48" s="98" t="s">
        <v>398</v>
      </c>
      <c r="E48" s="177"/>
      <c r="F48" s="177"/>
      <c r="G48" s="177"/>
      <c r="H48" s="177"/>
      <c r="I48" s="98" t="s">
        <v>387</v>
      </c>
      <c r="J48" s="98" t="s">
        <v>388</v>
      </c>
      <c r="K48" s="98" t="s">
        <v>420</v>
      </c>
      <c r="L48" s="98" t="s">
        <v>399</v>
      </c>
      <c r="M48" s="98" t="s">
        <v>421</v>
      </c>
      <c r="N48" s="98" t="s">
        <v>382</v>
      </c>
      <c r="O48" s="98" t="s">
        <v>383</v>
      </c>
      <c r="P48" s="98" t="s">
        <v>384</v>
      </c>
      <c r="Q48" s="98" t="s">
        <v>385</v>
      </c>
      <c r="R48" s="98" t="s">
        <v>422</v>
      </c>
      <c r="S48" s="98" t="s">
        <v>401</v>
      </c>
      <c r="T48" s="98" t="s">
        <v>402</v>
      </c>
      <c r="U48" s="177"/>
      <c r="V48" s="177"/>
      <c r="W48" s="177"/>
      <c r="X48" s="96"/>
      <c r="Y48" s="97"/>
      <c r="Z48" s="97"/>
      <c r="AA48" s="97"/>
    </row>
    <row r="49" spans="1:24" ht="20.100000000000001" customHeight="1" x14ac:dyDescent="0.25">
      <c r="A49" s="110">
        <v>1</v>
      </c>
      <c r="B49" s="116"/>
      <c r="C49" s="99"/>
      <c r="D49" s="99"/>
      <c r="E49" s="101"/>
      <c r="F49" s="110"/>
      <c r="G49" s="118"/>
      <c r="H49" s="103">
        <f>F49*G49</f>
        <v>0</v>
      </c>
      <c r="I49" s="103"/>
      <c r="J49" s="103"/>
      <c r="K49" s="103"/>
      <c r="L49" s="103"/>
      <c r="M49" s="103"/>
      <c r="N49" s="103"/>
      <c r="O49" s="118"/>
      <c r="P49" s="118"/>
      <c r="Q49" s="118"/>
      <c r="R49" s="118"/>
      <c r="S49" s="118"/>
      <c r="T49" s="112"/>
      <c r="U49" s="112"/>
      <c r="V49" s="101"/>
      <c r="W49" s="99"/>
      <c r="X49" s="93"/>
    </row>
    <row r="50" spans="1:24" ht="20.100000000000001" customHeight="1" x14ac:dyDescent="0.25">
      <c r="A50" s="110">
        <v>2</v>
      </c>
      <c r="B50" s="112"/>
      <c r="C50" s="110"/>
      <c r="D50" s="99"/>
      <c r="E50" s="101"/>
      <c r="F50" s="110"/>
      <c r="G50" s="127"/>
      <c r="H50" s="103">
        <f>F50*G50</f>
        <v>0</v>
      </c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10"/>
      <c r="T50" s="112"/>
      <c r="U50" s="112"/>
      <c r="V50" s="101"/>
      <c r="W50" s="99"/>
      <c r="X50" s="93"/>
    </row>
    <row r="51" spans="1:24" ht="20.100000000000001" customHeight="1" x14ac:dyDescent="0.25">
      <c r="A51" s="93"/>
      <c r="B51" s="93"/>
      <c r="C51" s="93"/>
      <c r="D51" s="93"/>
      <c r="E51" s="115"/>
      <c r="F51" s="128"/>
      <c r="G51" s="129" t="s">
        <v>410</v>
      </c>
      <c r="H51" s="130">
        <f>SUM(H49:H50)</f>
        <v>0</v>
      </c>
      <c r="I51" s="130">
        <f t="shared" ref="I51:O51" si="3">SUM(I49:I50)</f>
        <v>0</v>
      </c>
      <c r="J51" s="130">
        <f t="shared" si="3"/>
        <v>0</v>
      </c>
      <c r="K51" s="130">
        <f t="shared" si="3"/>
        <v>0</v>
      </c>
      <c r="L51" s="130">
        <f t="shared" si="3"/>
        <v>0</v>
      </c>
      <c r="M51" s="130">
        <f t="shared" si="3"/>
        <v>0</v>
      </c>
      <c r="N51" s="130">
        <f t="shared" si="3"/>
        <v>0</v>
      </c>
      <c r="O51" s="130">
        <f t="shared" si="3"/>
        <v>0</v>
      </c>
      <c r="P51" s="115"/>
      <c r="Q51" s="93"/>
      <c r="R51" s="93"/>
      <c r="S51" s="96"/>
      <c r="T51" s="96"/>
      <c r="U51" s="93"/>
    </row>
    <row r="52" spans="1:24" ht="20.100000000000001" customHeight="1" x14ac:dyDescent="0.25">
      <c r="A52" s="93"/>
      <c r="B52" s="93"/>
      <c r="C52" s="93"/>
      <c r="D52" s="93"/>
      <c r="E52" s="93"/>
      <c r="F52" s="93"/>
      <c r="G52" s="113" t="s">
        <v>246</v>
      </c>
      <c r="H52" s="131">
        <f>+F45+H51</f>
        <v>0</v>
      </c>
      <c r="I52" s="114">
        <f t="shared" ref="I52:O52" si="4">+G45+I51</f>
        <v>0</v>
      </c>
      <c r="J52" s="114">
        <f t="shared" si="4"/>
        <v>0</v>
      </c>
      <c r="K52" s="114">
        <f t="shared" si="4"/>
        <v>0</v>
      </c>
      <c r="L52" s="114">
        <f t="shared" si="4"/>
        <v>0</v>
      </c>
      <c r="M52" s="114">
        <f t="shared" si="4"/>
        <v>0</v>
      </c>
      <c r="N52" s="114">
        <f t="shared" si="4"/>
        <v>0</v>
      </c>
      <c r="O52" s="114">
        <f t="shared" si="4"/>
        <v>0</v>
      </c>
      <c r="P52" s="115"/>
      <c r="Q52" s="93"/>
      <c r="R52" s="93"/>
      <c r="S52" s="93"/>
      <c r="T52" s="93"/>
      <c r="U52" s="93"/>
    </row>
    <row r="53" spans="1:24" x14ac:dyDescent="0.25">
      <c r="A53" s="115"/>
      <c r="B53" s="115"/>
      <c r="C53" s="115"/>
      <c r="D53" s="115"/>
      <c r="E53" s="132"/>
      <c r="F53" s="115"/>
      <c r="G53" s="115"/>
      <c r="H53" s="115"/>
      <c r="I53" s="115"/>
      <c r="J53" s="115"/>
      <c r="K53" s="115"/>
      <c r="L53" s="115"/>
      <c r="M53" s="115"/>
      <c r="N53" s="115"/>
      <c r="O53" s="93"/>
      <c r="P53" s="93"/>
      <c r="Q53" s="93"/>
      <c r="R53" s="93"/>
      <c r="S53" s="93"/>
      <c r="T53" s="93"/>
      <c r="U53" s="93"/>
    </row>
    <row r="54" spans="1:24" x14ac:dyDescent="0.25">
      <c r="A54" s="133"/>
      <c r="B54" s="93"/>
      <c r="C54" s="93"/>
      <c r="D54" s="93"/>
      <c r="E54" s="93"/>
      <c r="F54" s="93"/>
      <c r="G54" s="93"/>
      <c r="H54" s="93"/>
      <c r="I54" s="93"/>
      <c r="J54" s="93"/>
      <c r="K54" s="134"/>
      <c r="L54" s="93"/>
      <c r="M54" s="93"/>
      <c r="N54" s="93"/>
      <c r="O54" s="93"/>
      <c r="P54" s="93"/>
      <c r="Q54" s="93"/>
      <c r="R54" s="93"/>
      <c r="S54" s="93"/>
      <c r="T54" s="93"/>
      <c r="U54" s="93"/>
    </row>
    <row r="55" spans="1:24" x14ac:dyDescent="0.25">
      <c r="A55" s="115"/>
      <c r="B55" s="93"/>
      <c r="C55" s="93"/>
      <c r="D55" s="93"/>
      <c r="E55" s="93"/>
      <c r="F55" s="93"/>
      <c r="G55" s="93"/>
      <c r="H55" s="93"/>
      <c r="I55" s="93"/>
      <c r="J55" s="93"/>
      <c r="K55" s="135"/>
      <c r="L55" s="93"/>
      <c r="M55" s="93"/>
      <c r="O55" s="93"/>
      <c r="P55" s="93"/>
      <c r="Q55" s="93"/>
      <c r="R55" s="136" t="s">
        <v>416</v>
      </c>
      <c r="S55" s="93"/>
      <c r="T55" s="93"/>
      <c r="U55" s="93"/>
    </row>
    <row r="56" spans="1:24" x14ac:dyDescent="0.25">
      <c r="A56" s="137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O56" s="138"/>
      <c r="P56" s="93"/>
      <c r="Q56" s="93"/>
      <c r="R56" s="136"/>
      <c r="S56" s="93"/>
      <c r="T56" s="93"/>
      <c r="U56" s="93"/>
    </row>
    <row r="57" spans="1:24" x14ac:dyDescent="0.25">
      <c r="A57" s="137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O57" s="138"/>
      <c r="P57" s="93"/>
      <c r="Q57" s="93"/>
      <c r="R57" s="136"/>
      <c r="S57" s="93"/>
      <c r="T57" s="93"/>
      <c r="U57" s="93"/>
    </row>
    <row r="58" spans="1:24" x14ac:dyDescent="0.25">
      <c r="A58" s="137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O58" s="138"/>
      <c r="P58" s="93"/>
      <c r="Q58" s="93"/>
      <c r="R58" s="136"/>
      <c r="S58" s="93"/>
      <c r="T58" s="93"/>
      <c r="U58" s="93"/>
    </row>
    <row r="59" spans="1:24" x14ac:dyDescent="0.25">
      <c r="A59" s="115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O59" s="93"/>
      <c r="P59" s="93"/>
      <c r="Q59" s="93"/>
      <c r="R59" s="139" t="s">
        <v>289</v>
      </c>
      <c r="S59" s="93"/>
      <c r="T59" s="93"/>
      <c r="U59" s="93"/>
    </row>
    <row r="60" spans="1:24" x14ac:dyDescent="0.25">
      <c r="A60" s="115"/>
      <c r="B60" s="140"/>
      <c r="C60" s="140"/>
      <c r="D60" s="93"/>
      <c r="E60" s="93"/>
      <c r="F60" s="93"/>
      <c r="G60" s="93"/>
      <c r="H60" s="93"/>
      <c r="I60" s="93"/>
      <c r="J60" s="93"/>
      <c r="K60" s="93"/>
      <c r="L60" s="93"/>
      <c r="M60" s="93"/>
      <c r="O60" s="115"/>
      <c r="P60" s="93"/>
      <c r="Q60" s="93"/>
      <c r="R60" s="136" t="s">
        <v>296</v>
      </c>
      <c r="S60" s="93"/>
      <c r="T60" s="93"/>
      <c r="U60" s="93"/>
    </row>
    <row r="61" spans="1:24" x14ac:dyDescent="0.25">
      <c r="A61" s="115"/>
      <c r="B61" s="93"/>
      <c r="C61" s="140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115"/>
      <c r="P61" s="93"/>
      <c r="Q61" s="93"/>
      <c r="R61" s="93"/>
      <c r="S61" s="93"/>
      <c r="T61" s="93"/>
      <c r="U61" s="93"/>
    </row>
    <row r="62" spans="1:24" x14ac:dyDescent="0.25">
      <c r="A62" s="115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</row>
    <row r="63" spans="1:24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</row>
    <row r="64" spans="1:24" x14ac:dyDescent="0.25">
      <c r="A64" s="137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</row>
    <row r="65" spans="1:21" x14ac:dyDescent="0.25">
      <c r="A65" s="93"/>
      <c r="B65" s="140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</row>
    <row r="66" spans="1:21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</row>
    <row r="67" spans="1:21" x14ac:dyDescent="0.25">
      <c r="A67" s="93"/>
      <c r="B67" s="140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</row>
    <row r="68" spans="1:21" x14ac:dyDescent="0.2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</row>
    <row r="69" spans="1:21" x14ac:dyDescent="0.25">
      <c r="A69" s="137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</row>
    <row r="70" spans="1:21" x14ac:dyDescent="0.25">
      <c r="A70" s="93"/>
      <c r="B70" s="140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</row>
    <row r="71" spans="1:2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</row>
    <row r="72" spans="1:21" x14ac:dyDescent="0.25">
      <c r="A72" s="93"/>
      <c r="B72" s="140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</row>
    <row r="73" spans="1:21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</row>
    <row r="74" spans="1:21" x14ac:dyDescent="0.25">
      <c r="A74" s="93"/>
      <c r="B74" s="140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</row>
    <row r="75" spans="1:21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</row>
    <row r="76" spans="1:21" x14ac:dyDescent="0.25">
      <c r="B76" s="141"/>
    </row>
  </sheetData>
  <mergeCells count="86">
    <mergeCell ref="A1:R1"/>
    <mergeCell ref="A2:R2"/>
    <mergeCell ref="A12:O12"/>
    <mergeCell ref="A14:A16"/>
    <mergeCell ref="B14:B16"/>
    <mergeCell ref="C14:C16"/>
    <mergeCell ref="D14:D16"/>
    <mergeCell ref="E14:E16"/>
    <mergeCell ref="F14:F16"/>
    <mergeCell ref="P14:P16"/>
    <mergeCell ref="Q14:Q16"/>
    <mergeCell ref="R14:R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A24:O24"/>
    <mergeCell ref="A26:A27"/>
    <mergeCell ref="B26:B27"/>
    <mergeCell ref="C26:D26"/>
    <mergeCell ref="E26:E27"/>
    <mergeCell ref="F26:F27"/>
    <mergeCell ref="G26:G27"/>
    <mergeCell ref="H26:H27"/>
    <mergeCell ref="I26:K26"/>
    <mergeCell ref="P26:P27"/>
    <mergeCell ref="A31:O31"/>
    <mergeCell ref="A33:A34"/>
    <mergeCell ref="B33:B34"/>
    <mergeCell ref="C33:D33"/>
    <mergeCell ref="E33:E34"/>
    <mergeCell ref="F33:F34"/>
    <mergeCell ref="N33:N34"/>
    <mergeCell ref="O33:O34"/>
    <mergeCell ref="L26:M26"/>
    <mergeCell ref="N26:N27"/>
    <mergeCell ref="O26:O27"/>
    <mergeCell ref="S41:S42"/>
    <mergeCell ref="T41:T42"/>
    <mergeCell ref="P33:P34"/>
    <mergeCell ref="A38:O38"/>
    <mergeCell ref="A40:A42"/>
    <mergeCell ref="B40:B42"/>
    <mergeCell ref="C40:C42"/>
    <mergeCell ref="D40:D42"/>
    <mergeCell ref="E40:E42"/>
    <mergeCell ref="F40:F42"/>
    <mergeCell ref="G40:P40"/>
    <mergeCell ref="P41:P42"/>
    <mergeCell ref="G33:G34"/>
    <mergeCell ref="H33:H34"/>
    <mergeCell ref="I33:K33"/>
    <mergeCell ref="L33:M33"/>
    <mergeCell ref="X40:X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Q40:Q42"/>
    <mergeCell ref="R40:R42"/>
    <mergeCell ref="S40:T40"/>
    <mergeCell ref="U40:U42"/>
    <mergeCell ref="V40:V42"/>
    <mergeCell ref="W40:W42"/>
    <mergeCell ref="W47:W48"/>
    <mergeCell ref="A47:A48"/>
    <mergeCell ref="B47:B48"/>
    <mergeCell ref="C47:D47"/>
    <mergeCell ref="E47:E48"/>
    <mergeCell ref="F47:F48"/>
    <mergeCell ref="G47:G48"/>
    <mergeCell ref="H47:H48"/>
    <mergeCell ref="I47:O47"/>
    <mergeCell ref="S47:T47"/>
    <mergeCell ref="U47:U48"/>
    <mergeCell ref="V47:V48"/>
  </mergeCells>
  <printOptions horizontalCentered="1"/>
  <pageMargins left="0.42" right="0.17" top="0.43" bottom="0.19" header="0.5" footer="0.17"/>
  <pageSetup paperSize="9" scale="40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495D6-BE5E-B24A-B577-C2944A4B4697}">
  <sheetPr>
    <tabColor rgb="FF00B0F0"/>
  </sheetPr>
  <dimension ref="B1:M185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12" sqref="F12"/>
    </sheetView>
  </sheetViews>
  <sheetFormatPr defaultColWidth="11" defaultRowHeight="15.75" x14ac:dyDescent="0.25"/>
  <cols>
    <col min="2" max="2" width="8.875" customWidth="1"/>
    <col min="3" max="3" width="17.625" customWidth="1"/>
    <col min="4" max="4" width="26" customWidth="1"/>
    <col min="5" max="6" width="25.625" customWidth="1"/>
    <col min="7" max="7" width="31.625" customWidth="1"/>
    <col min="8" max="8" width="30.625" customWidth="1"/>
    <col min="9" max="13" width="40.625" customWidth="1"/>
  </cols>
  <sheetData>
    <row r="1" spans="2:13" x14ac:dyDescent="0.25">
      <c r="B1" s="13"/>
      <c r="C1" s="13"/>
      <c r="D1" s="13"/>
      <c r="E1" s="13"/>
      <c r="F1" s="13"/>
      <c r="G1" s="13"/>
      <c r="H1" s="13"/>
      <c r="I1" s="14"/>
      <c r="J1" s="13"/>
      <c r="K1" s="13"/>
      <c r="L1" s="13"/>
      <c r="M1" s="13"/>
    </row>
    <row r="2" spans="2:13" x14ac:dyDescent="0.25">
      <c r="B2" s="13"/>
      <c r="C2" s="13"/>
      <c r="D2" s="13"/>
      <c r="E2" s="13"/>
      <c r="F2" s="13"/>
      <c r="G2" s="13"/>
      <c r="H2" s="13"/>
      <c r="I2" s="14"/>
      <c r="J2" s="13"/>
      <c r="K2" s="13"/>
      <c r="L2" s="13"/>
      <c r="M2" s="13"/>
    </row>
    <row r="3" spans="2:13" x14ac:dyDescent="0.25">
      <c r="B3" s="13"/>
      <c r="C3" s="13"/>
      <c r="D3" s="13"/>
      <c r="E3" s="13"/>
      <c r="F3" s="13"/>
      <c r="G3" s="13"/>
      <c r="H3" s="13"/>
      <c r="I3" s="14"/>
      <c r="J3" s="13"/>
      <c r="K3" s="13"/>
      <c r="L3" s="13"/>
      <c r="M3" s="13"/>
    </row>
    <row r="4" spans="2:13" x14ac:dyDescent="0.25">
      <c r="B4" s="13"/>
      <c r="C4" s="13"/>
      <c r="D4" s="13"/>
      <c r="E4" s="13"/>
      <c r="F4" s="13"/>
      <c r="G4" s="13"/>
      <c r="H4" s="13"/>
      <c r="I4" s="14"/>
      <c r="J4" s="13"/>
      <c r="K4" s="13"/>
      <c r="L4" s="13"/>
      <c r="M4" s="13"/>
    </row>
    <row r="5" spans="2:13" ht="15.95" customHeight="1" x14ac:dyDescent="0.25">
      <c r="B5" s="189" t="s">
        <v>23</v>
      </c>
      <c r="C5" s="190"/>
      <c r="D5" s="191"/>
      <c r="E5" s="38"/>
      <c r="F5" s="16"/>
      <c r="G5" s="16"/>
      <c r="H5" s="16"/>
      <c r="I5" s="16"/>
      <c r="J5" s="16"/>
      <c r="K5" s="16"/>
      <c r="L5" s="16"/>
      <c r="M5" s="16"/>
    </row>
    <row r="6" spans="2:13" x14ac:dyDescent="0.25">
      <c r="B6" s="193" t="s">
        <v>24</v>
      </c>
      <c r="C6" s="193" t="s">
        <v>25</v>
      </c>
      <c r="D6" s="193" t="s">
        <v>26</v>
      </c>
      <c r="E6" s="193" t="s">
        <v>27</v>
      </c>
      <c r="F6" s="193"/>
      <c r="G6" s="193" t="s">
        <v>28</v>
      </c>
      <c r="H6" s="193"/>
      <c r="I6" s="193" t="s">
        <v>29</v>
      </c>
      <c r="J6" s="193" t="s">
        <v>30</v>
      </c>
      <c r="K6" s="193" t="s">
        <v>31</v>
      </c>
      <c r="L6" s="193" t="s">
        <v>32</v>
      </c>
      <c r="M6" s="193" t="s">
        <v>33</v>
      </c>
    </row>
    <row r="7" spans="2:13" x14ac:dyDescent="0.25">
      <c r="B7" s="193"/>
      <c r="C7" s="193"/>
      <c r="D7" s="193"/>
      <c r="E7" s="18" t="s">
        <v>34</v>
      </c>
      <c r="F7" s="18" t="s">
        <v>35</v>
      </c>
      <c r="G7" s="18" t="s">
        <v>34</v>
      </c>
      <c r="H7" s="18" t="s">
        <v>36</v>
      </c>
      <c r="I7" s="193"/>
      <c r="J7" s="193"/>
      <c r="K7" s="193"/>
      <c r="L7" s="193"/>
      <c r="M7" s="193"/>
    </row>
    <row r="8" spans="2:13" ht="31.5" x14ac:dyDescent="0.25">
      <c r="B8" s="19">
        <v>5</v>
      </c>
      <c r="C8" s="15" t="s">
        <v>37</v>
      </c>
      <c r="D8" s="20" t="s">
        <v>38</v>
      </c>
      <c r="E8" s="21" t="s">
        <v>39</v>
      </c>
      <c r="F8" s="21" t="str">
        <f>"&gt; "&amp;F3*80&amp;" %"</f>
        <v>&gt; 0 %</v>
      </c>
      <c r="G8" s="21" t="s">
        <v>39</v>
      </c>
      <c r="H8" s="21" t="str">
        <f>"&gt; Rp. "&amp;H3*0.8&amp;" Juta"</f>
        <v>&gt; Rp. 0 Juta</v>
      </c>
      <c r="I8" s="20" t="s">
        <v>40</v>
      </c>
      <c r="J8" s="15" t="s">
        <v>41</v>
      </c>
      <c r="K8" s="20" t="s">
        <v>42</v>
      </c>
      <c r="L8" s="15" t="s">
        <v>43</v>
      </c>
      <c r="M8" s="22" t="s">
        <v>44</v>
      </c>
    </row>
    <row r="9" spans="2:13" ht="63" x14ac:dyDescent="0.25">
      <c r="B9" s="19">
        <v>4</v>
      </c>
      <c r="C9" s="15" t="s">
        <v>45</v>
      </c>
      <c r="D9" s="20" t="s">
        <v>46</v>
      </c>
      <c r="E9" s="21" t="s">
        <v>47</v>
      </c>
      <c r="F9" s="21" t="str">
        <f>F3*60&amp;" % &lt; x ≤ "&amp;F3*80&amp;" %"</f>
        <v>0 % &lt; x ≤ 0 %</v>
      </c>
      <c r="G9" s="21" t="s">
        <v>47</v>
      </c>
      <c r="H9" s="21" t="str">
        <f>"Rp. "&amp;H3*0.6&amp;" Juta &lt; x ≤ Rp. "&amp;H3*0.8&amp;" Juta"</f>
        <v>Rp. 0 Juta &lt; x ≤ Rp. 0 Juta</v>
      </c>
      <c r="I9" s="20" t="s">
        <v>48</v>
      </c>
      <c r="J9" s="15" t="s">
        <v>49</v>
      </c>
      <c r="K9" s="20" t="s">
        <v>50</v>
      </c>
      <c r="L9" s="15" t="s">
        <v>51</v>
      </c>
      <c r="M9" s="22" t="s">
        <v>52</v>
      </c>
    </row>
    <row r="10" spans="2:13" ht="31.5" x14ac:dyDescent="0.25">
      <c r="B10" s="19">
        <v>3</v>
      </c>
      <c r="C10" s="15" t="s">
        <v>53</v>
      </c>
      <c r="D10" s="20" t="s">
        <v>54</v>
      </c>
      <c r="E10" s="21" t="s">
        <v>55</v>
      </c>
      <c r="F10" s="21" t="str">
        <f>F3*40&amp;" % &lt; x ≤ "&amp;F3*60&amp;" %"</f>
        <v>0 % &lt; x ≤ 0 %</v>
      </c>
      <c r="G10" s="21" t="s">
        <v>55</v>
      </c>
      <c r="H10" s="21" t="str">
        <f>"Rp. "&amp;H3*0.4&amp;" Juta &lt; x ≤ Rp. "&amp;H3*0.6&amp;" Juta"</f>
        <v>Rp. 0 Juta &lt; x ≤ Rp. 0 Juta</v>
      </c>
      <c r="I10" s="20" t="s">
        <v>56</v>
      </c>
      <c r="J10" s="15" t="s">
        <v>57</v>
      </c>
      <c r="K10" s="20" t="s">
        <v>58</v>
      </c>
      <c r="L10" s="15" t="s">
        <v>59</v>
      </c>
      <c r="M10" s="22" t="s">
        <v>60</v>
      </c>
    </row>
    <row r="11" spans="2:13" ht="47.25" x14ac:dyDescent="0.25">
      <c r="B11" s="19">
        <v>2</v>
      </c>
      <c r="C11" s="15" t="s">
        <v>61</v>
      </c>
      <c r="D11" s="20" t="s">
        <v>62</v>
      </c>
      <c r="E11" s="21" t="s">
        <v>63</v>
      </c>
      <c r="F11" s="21" t="str">
        <f>F3*20&amp;" % &lt; x ≤ "&amp;F3*40&amp;" %"</f>
        <v>0 % &lt; x ≤ 0 %</v>
      </c>
      <c r="G11" s="21" t="s">
        <v>63</v>
      </c>
      <c r="H11" s="21" t="str">
        <f>"Rp. "&amp;H3*0.2&amp;" Juta &lt; x ≤ Rp. "&amp;H3*0.4&amp;" Juta"</f>
        <v>Rp. 0 Juta &lt; x ≤ Rp. 0 Juta</v>
      </c>
      <c r="I11" s="20" t="s">
        <v>64</v>
      </c>
      <c r="J11" s="15" t="s">
        <v>65</v>
      </c>
      <c r="K11" s="20" t="s">
        <v>66</v>
      </c>
      <c r="L11" s="15" t="s">
        <v>67</v>
      </c>
      <c r="M11" s="22" t="s">
        <v>68</v>
      </c>
    </row>
    <row r="12" spans="2:13" ht="47.25" x14ac:dyDescent="0.25">
      <c r="B12" s="19">
        <v>1</v>
      </c>
      <c r="C12" s="15" t="s">
        <v>69</v>
      </c>
      <c r="D12" s="20" t="s">
        <v>70</v>
      </c>
      <c r="E12" s="21" t="s">
        <v>71</v>
      </c>
      <c r="F12" s="21" t="str">
        <f>"&lt; "&amp;F3*20&amp;" %"</f>
        <v>&lt; 0 %</v>
      </c>
      <c r="G12" s="21" t="s">
        <v>71</v>
      </c>
      <c r="H12" s="21" t="str">
        <f>"&lt; Rp. "&amp;H3*0.2&amp;" Juta"</f>
        <v>&lt; Rp. 0 Juta</v>
      </c>
      <c r="I12" s="20" t="s">
        <v>72</v>
      </c>
      <c r="J12" s="15" t="s">
        <v>73</v>
      </c>
      <c r="K12" s="20" t="s">
        <v>74</v>
      </c>
      <c r="L12" s="15" t="s">
        <v>75</v>
      </c>
      <c r="M12" s="22" t="s">
        <v>76</v>
      </c>
    </row>
    <row r="16" spans="2:13" ht="30" customHeight="1" x14ac:dyDescent="0.25">
      <c r="B16" s="194" t="s">
        <v>23</v>
      </c>
      <c r="C16" s="194"/>
      <c r="D16" s="194"/>
      <c r="E16" s="193" t="s">
        <v>27</v>
      </c>
      <c r="F16" s="193"/>
      <c r="G16" s="193" t="s">
        <v>28</v>
      </c>
      <c r="H16" s="193"/>
      <c r="I16" s="192" t="s">
        <v>78</v>
      </c>
      <c r="J16" s="192"/>
      <c r="K16" s="192"/>
      <c r="L16" s="192"/>
      <c r="M16" s="192"/>
    </row>
    <row r="17" spans="2:13" ht="30" customHeight="1" x14ac:dyDescent="0.25">
      <c r="B17" s="17" t="s">
        <v>24</v>
      </c>
      <c r="C17" s="17" t="s">
        <v>25</v>
      </c>
      <c r="D17" s="17" t="s">
        <v>26</v>
      </c>
      <c r="E17" s="18" t="s">
        <v>34</v>
      </c>
      <c r="F17" s="18" t="s">
        <v>35</v>
      </c>
      <c r="G17" s="18" t="s">
        <v>34</v>
      </c>
      <c r="H17" s="18" t="s">
        <v>36</v>
      </c>
      <c r="I17" s="36" t="s">
        <v>79</v>
      </c>
      <c r="J17" s="36" t="s">
        <v>80</v>
      </c>
      <c r="K17" s="36" t="s">
        <v>81</v>
      </c>
      <c r="L17" s="36" t="s">
        <v>82</v>
      </c>
      <c r="M17" s="36" t="s">
        <v>83</v>
      </c>
    </row>
    <row r="18" spans="2:13" ht="30" customHeight="1" x14ac:dyDescent="0.25">
      <c r="B18" s="19">
        <v>5</v>
      </c>
      <c r="C18" s="15" t="s">
        <v>37</v>
      </c>
      <c r="D18" s="20" t="s">
        <v>38</v>
      </c>
      <c r="E18" s="21" t="str">
        <f>E8</f>
        <v>&gt; 0.8 BTR</v>
      </c>
      <c r="F18" s="21" t="str">
        <f t="shared" ref="F18:H18" si="0">F8</f>
        <v>&gt; 0 %</v>
      </c>
      <c r="G18" s="21" t="str">
        <f t="shared" si="0"/>
        <v>&gt; 0.8 BTR</v>
      </c>
      <c r="H18" s="21" t="str">
        <f t="shared" si="0"/>
        <v>&gt; Rp. 0 Juta</v>
      </c>
      <c r="I18" s="25" t="s">
        <v>84</v>
      </c>
      <c r="J18" s="25" t="s">
        <v>85</v>
      </c>
      <c r="K18" s="25" t="s">
        <v>86</v>
      </c>
      <c r="L18" s="25" t="s">
        <v>87</v>
      </c>
      <c r="M18" s="25" t="s">
        <v>88</v>
      </c>
    </row>
    <row r="19" spans="2:13" ht="30" customHeight="1" x14ac:dyDescent="0.25">
      <c r="B19" s="19">
        <v>4</v>
      </c>
      <c r="C19" s="15" t="s">
        <v>45</v>
      </c>
      <c r="D19" s="20" t="s">
        <v>46</v>
      </c>
      <c r="E19" s="21" t="str">
        <f t="shared" ref="E19:H22" si="1">E9</f>
        <v>0.6 BTR &lt; x ≤ 0.8 BTR</v>
      </c>
      <c r="F19" s="21" t="str">
        <f t="shared" si="1"/>
        <v>0 % &lt; x ≤ 0 %</v>
      </c>
      <c r="G19" s="21" t="str">
        <f t="shared" si="1"/>
        <v>0.6 BTR &lt; x ≤ 0.8 BTR</v>
      </c>
      <c r="H19" s="21" t="str">
        <f t="shared" si="1"/>
        <v>Rp. 0 Juta &lt; x ≤ Rp. 0 Juta</v>
      </c>
      <c r="I19" s="25" t="s">
        <v>89</v>
      </c>
      <c r="J19" s="25" t="s">
        <v>90</v>
      </c>
      <c r="K19" s="25" t="s">
        <v>91</v>
      </c>
      <c r="L19" s="25" t="s">
        <v>92</v>
      </c>
      <c r="M19" s="25" t="s">
        <v>93</v>
      </c>
    </row>
    <row r="20" spans="2:13" ht="30" customHeight="1" x14ac:dyDescent="0.25">
      <c r="B20" s="19">
        <v>3</v>
      </c>
      <c r="C20" s="15" t="s">
        <v>53</v>
      </c>
      <c r="D20" s="20" t="s">
        <v>54</v>
      </c>
      <c r="E20" s="21" t="str">
        <f t="shared" si="1"/>
        <v>0.4 BTR &lt; x ≤ 0.6 BTR</v>
      </c>
      <c r="F20" s="21" t="str">
        <f t="shared" si="1"/>
        <v>0 % &lt; x ≤ 0 %</v>
      </c>
      <c r="G20" s="21" t="str">
        <f t="shared" si="1"/>
        <v>0.4 BTR &lt; x ≤ 0.6 BTR</v>
      </c>
      <c r="H20" s="21" t="str">
        <f t="shared" si="1"/>
        <v>Rp. 0 Juta &lt; x ≤ Rp. 0 Juta</v>
      </c>
      <c r="I20" s="25" t="s">
        <v>94</v>
      </c>
      <c r="J20" s="25" t="s">
        <v>95</v>
      </c>
      <c r="K20" s="25" t="s">
        <v>96</v>
      </c>
      <c r="L20" s="25" t="s">
        <v>97</v>
      </c>
      <c r="M20" s="25" t="s">
        <v>98</v>
      </c>
    </row>
    <row r="21" spans="2:13" ht="30" customHeight="1" x14ac:dyDescent="0.25">
      <c r="B21" s="19">
        <v>2</v>
      </c>
      <c r="C21" s="15" t="s">
        <v>61</v>
      </c>
      <c r="D21" s="20" t="s">
        <v>62</v>
      </c>
      <c r="E21" s="21" t="str">
        <f t="shared" si="1"/>
        <v>0.2 BTR &lt; x ≤ 0.4 BTR</v>
      </c>
      <c r="F21" s="21" t="str">
        <f t="shared" si="1"/>
        <v>0 % &lt; x ≤ 0 %</v>
      </c>
      <c r="G21" s="21" t="str">
        <f t="shared" si="1"/>
        <v>0.2 BTR &lt; x ≤ 0.4 BTR</v>
      </c>
      <c r="H21" s="21" t="str">
        <f t="shared" si="1"/>
        <v>Rp. 0 Juta &lt; x ≤ Rp. 0 Juta</v>
      </c>
      <c r="I21" s="25" t="s">
        <v>99</v>
      </c>
      <c r="J21" s="25" t="s">
        <v>100</v>
      </c>
      <c r="K21" s="25" t="s">
        <v>101</v>
      </c>
      <c r="L21" s="25" t="s">
        <v>101</v>
      </c>
      <c r="M21" s="25" t="s">
        <v>102</v>
      </c>
    </row>
    <row r="22" spans="2:13" ht="30" customHeight="1" x14ac:dyDescent="0.25">
      <c r="B22" s="19">
        <v>1</v>
      </c>
      <c r="C22" s="15" t="s">
        <v>69</v>
      </c>
      <c r="D22" s="20" t="s">
        <v>70</v>
      </c>
      <c r="E22" s="21" t="str">
        <f t="shared" si="1"/>
        <v>&lt; 0.2 BTR</v>
      </c>
      <c r="F22" s="21" t="str">
        <f t="shared" si="1"/>
        <v>&lt; 0 %</v>
      </c>
      <c r="G22" s="21" t="str">
        <f t="shared" si="1"/>
        <v>&lt; 0.2 BTR</v>
      </c>
      <c r="H22" s="21" t="str">
        <f t="shared" si="1"/>
        <v>&lt; Rp. 0 Juta</v>
      </c>
      <c r="I22" s="25" t="s">
        <v>103</v>
      </c>
      <c r="J22" s="25" t="s">
        <v>103</v>
      </c>
      <c r="K22" s="25" t="s">
        <v>103</v>
      </c>
      <c r="L22" s="25" t="s">
        <v>103</v>
      </c>
      <c r="M22" s="25" t="s">
        <v>103</v>
      </c>
    </row>
    <row r="26" spans="2:13" x14ac:dyDescent="0.25">
      <c r="B26" s="194" t="s">
        <v>23</v>
      </c>
      <c r="C26" s="194"/>
      <c r="D26" s="194"/>
      <c r="E26" s="194"/>
      <c r="F26" s="194" t="s">
        <v>133</v>
      </c>
      <c r="G26" s="194"/>
      <c r="H26" s="194"/>
      <c r="I26" s="16"/>
      <c r="J26" s="16"/>
      <c r="K26" s="16"/>
      <c r="L26" s="16"/>
    </row>
    <row r="27" spans="2:13" x14ac:dyDescent="0.25">
      <c r="B27" s="17" t="s">
        <v>24</v>
      </c>
      <c r="C27" s="17" t="s">
        <v>25</v>
      </c>
      <c r="D27" s="17" t="s">
        <v>26</v>
      </c>
      <c r="E27" s="17" t="s">
        <v>132</v>
      </c>
      <c r="F27" s="17" t="s">
        <v>134</v>
      </c>
      <c r="G27" s="17" t="s">
        <v>135</v>
      </c>
      <c r="H27" s="17" t="s">
        <v>136</v>
      </c>
      <c r="I27" s="17" t="s">
        <v>137</v>
      </c>
      <c r="J27" s="17" t="s">
        <v>138</v>
      </c>
      <c r="K27" s="17" t="s">
        <v>139</v>
      </c>
      <c r="L27" s="17" t="s">
        <v>140</v>
      </c>
    </row>
    <row r="28" spans="2:13" ht="47.25" x14ac:dyDescent="0.25">
      <c r="B28" s="19">
        <v>5</v>
      </c>
      <c r="C28" s="15" t="s">
        <v>37</v>
      </c>
      <c r="D28" s="20" t="s">
        <v>38</v>
      </c>
      <c r="E28" s="41" t="s">
        <v>21</v>
      </c>
      <c r="F28" s="25" t="s">
        <v>169</v>
      </c>
      <c r="G28" s="25" t="s">
        <v>170</v>
      </c>
      <c r="H28" s="25" t="s">
        <v>171</v>
      </c>
      <c r="I28" s="25" t="s">
        <v>172</v>
      </c>
      <c r="J28" s="25" t="s">
        <v>173</v>
      </c>
      <c r="K28" s="25" t="s">
        <v>174</v>
      </c>
      <c r="L28" s="25" t="s">
        <v>175</v>
      </c>
    </row>
    <row r="29" spans="2:13" ht="47.25" x14ac:dyDescent="0.25">
      <c r="B29" s="19">
        <v>4</v>
      </c>
      <c r="C29" s="15" t="s">
        <v>45</v>
      </c>
      <c r="D29" s="20" t="s">
        <v>46</v>
      </c>
      <c r="E29" s="41" t="s">
        <v>18</v>
      </c>
      <c r="F29" s="25" t="s">
        <v>162</v>
      </c>
      <c r="G29" s="25" t="s">
        <v>163</v>
      </c>
      <c r="H29" s="25" t="s">
        <v>164</v>
      </c>
      <c r="I29" s="25" t="s">
        <v>165</v>
      </c>
      <c r="J29" s="25" t="s">
        <v>166</v>
      </c>
      <c r="K29" s="25" t="s">
        <v>167</v>
      </c>
      <c r="L29" s="25" t="s">
        <v>168</v>
      </c>
    </row>
    <row r="30" spans="2:13" ht="47.25" x14ac:dyDescent="0.25">
      <c r="B30" s="19">
        <v>3</v>
      </c>
      <c r="C30" s="15" t="s">
        <v>53</v>
      </c>
      <c r="D30" s="20" t="s">
        <v>54</v>
      </c>
      <c r="E30" s="41" t="s">
        <v>20</v>
      </c>
      <c r="F30" s="25" t="s">
        <v>155</v>
      </c>
      <c r="G30" s="25" t="s">
        <v>156</v>
      </c>
      <c r="H30" s="25" t="s">
        <v>157</v>
      </c>
      <c r="I30" s="25" t="s">
        <v>158</v>
      </c>
      <c r="J30" s="25" t="s">
        <v>159</v>
      </c>
      <c r="K30" s="25" t="s">
        <v>160</v>
      </c>
      <c r="L30" s="25" t="s">
        <v>161</v>
      </c>
    </row>
    <row r="31" spans="2:13" ht="47.25" x14ac:dyDescent="0.25">
      <c r="B31" s="19">
        <v>2</v>
      </c>
      <c r="C31" s="15" t="s">
        <v>61</v>
      </c>
      <c r="D31" s="20" t="s">
        <v>62</v>
      </c>
      <c r="E31" s="41" t="s">
        <v>19</v>
      </c>
      <c r="F31" s="25" t="s">
        <v>148</v>
      </c>
      <c r="G31" s="25" t="s">
        <v>149</v>
      </c>
      <c r="H31" s="25" t="s">
        <v>150</v>
      </c>
      <c r="I31" s="25" t="s">
        <v>151</v>
      </c>
      <c r="J31" s="25" t="s">
        <v>152</v>
      </c>
      <c r="K31" s="25" t="s">
        <v>153</v>
      </c>
      <c r="L31" s="25" t="s">
        <v>154</v>
      </c>
    </row>
    <row r="32" spans="2:13" ht="47.25" x14ac:dyDescent="0.25">
      <c r="B32" s="19">
        <v>1</v>
      </c>
      <c r="C32" s="15" t="s">
        <v>69</v>
      </c>
      <c r="D32" s="20" t="s">
        <v>70</v>
      </c>
      <c r="E32" s="41" t="s">
        <v>17</v>
      </c>
      <c r="F32" s="25" t="s">
        <v>141</v>
      </c>
      <c r="G32" s="25" t="s">
        <v>142</v>
      </c>
      <c r="H32" s="25" t="s">
        <v>143</v>
      </c>
      <c r="I32" s="25" t="s">
        <v>144</v>
      </c>
      <c r="J32" s="25" t="s">
        <v>145</v>
      </c>
      <c r="K32" s="25" t="s">
        <v>146</v>
      </c>
      <c r="L32" s="25" t="s">
        <v>147</v>
      </c>
    </row>
    <row r="33" spans="6:12" x14ac:dyDescent="0.25">
      <c r="F33" s="27"/>
      <c r="G33" s="27"/>
      <c r="H33" s="27"/>
      <c r="I33" s="27"/>
      <c r="J33" s="27"/>
      <c r="K33" s="27"/>
      <c r="L33" s="27"/>
    </row>
    <row r="34" spans="6:12" x14ac:dyDescent="0.25">
      <c r="F34" s="27"/>
      <c r="G34" s="27"/>
      <c r="H34" s="27"/>
      <c r="I34" s="27"/>
      <c r="J34" s="27"/>
      <c r="K34" s="27"/>
      <c r="L34" s="27"/>
    </row>
    <row r="35" spans="6:12" x14ac:dyDescent="0.25">
      <c r="F35" s="27"/>
      <c r="G35" s="27"/>
      <c r="I35" s="27"/>
      <c r="J35" s="27"/>
      <c r="K35" s="27"/>
      <c r="L35" s="27"/>
    </row>
    <row r="36" spans="6:12" x14ac:dyDescent="0.25">
      <c r="F36" s="27"/>
      <c r="J36" s="27"/>
      <c r="K36" s="27"/>
      <c r="L36" s="27"/>
    </row>
    <row r="37" spans="6:12" x14ac:dyDescent="0.25">
      <c r="F37" s="27"/>
      <c r="J37" s="27"/>
      <c r="K37" s="27"/>
      <c r="L37" s="27"/>
    </row>
    <row r="38" spans="6:12" x14ac:dyDescent="0.25">
      <c r="F38" s="27"/>
      <c r="J38" s="27"/>
      <c r="K38" s="27"/>
      <c r="L38" s="27"/>
    </row>
    <row r="39" spans="6:12" x14ac:dyDescent="0.25">
      <c r="F39" s="27"/>
      <c r="J39" s="27"/>
      <c r="K39" s="27"/>
      <c r="L39" s="27"/>
    </row>
    <row r="40" spans="6:12" x14ac:dyDescent="0.25">
      <c r="F40" s="27"/>
      <c r="J40" s="27"/>
      <c r="K40" s="27"/>
      <c r="L40" s="27"/>
    </row>
    <row r="41" spans="6:12" x14ac:dyDescent="0.25">
      <c r="F41" s="27"/>
      <c r="J41" s="27"/>
      <c r="K41" s="27"/>
      <c r="L41" s="27"/>
    </row>
    <row r="42" spans="6:12" x14ac:dyDescent="0.25">
      <c r="F42" s="27"/>
      <c r="G42" s="27"/>
      <c r="J42" s="27"/>
      <c r="K42" s="27"/>
      <c r="L42" s="27"/>
    </row>
    <row r="43" spans="6:12" x14ac:dyDescent="0.25">
      <c r="F43" s="27"/>
      <c r="G43" s="27"/>
      <c r="H43" s="27"/>
      <c r="I43" s="27"/>
      <c r="J43" s="27"/>
      <c r="K43" s="27"/>
      <c r="L43" s="27"/>
    </row>
    <row r="44" spans="6:12" x14ac:dyDescent="0.25">
      <c r="F44" s="27"/>
      <c r="G44" s="27"/>
      <c r="H44" s="27"/>
      <c r="I44" s="27"/>
      <c r="J44" s="27"/>
      <c r="K44" s="27"/>
      <c r="L44" s="27"/>
    </row>
    <row r="45" spans="6:12" x14ac:dyDescent="0.25">
      <c r="F45" s="27"/>
      <c r="G45" s="27"/>
      <c r="H45" s="27"/>
      <c r="I45" s="27"/>
      <c r="J45" s="27"/>
      <c r="K45" s="27"/>
      <c r="L45" s="27"/>
    </row>
    <row r="46" spans="6:12" x14ac:dyDescent="0.25">
      <c r="F46" s="27"/>
      <c r="G46" s="27"/>
      <c r="H46" s="27"/>
      <c r="I46" s="27"/>
      <c r="J46" s="27"/>
      <c r="K46" s="27"/>
      <c r="L46" s="27"/>
    </row>
    <row r="47" spans="6:12" x14ac:dyDescent="0.25">
      <c r="F47" s="27"/>
      <c r="G47" s="27"/>
      <c r="H47" s="27"/>
      <c r="I47" s="27"/>
      <c r="J47" s="27"/>
      <c r="K47" s="27"/>
      <c r="L47" s="27"/>
    </row>
    <row r="52" spans="6:7" x14ac:dyDescent="0.25">
      <c r="F52" s="39"/>
    </row>
    <row r="53" spans="6:7" x14ac:dyDescent="0.25">
      <c r="F53" s="39"/>
    </row>
    <row r="56" spans="6:7" x14ac:dyDescent="0.25">
      <c r="G56" s="39"/>
    </row>
    <row r="57" spans="6:7" x14ac:dyDescent="0.25">
      <c r="G57" s="39"/>
    </row>
    <row r="84" spans="4:4" x14ac:dyDescent="0.25">
      <c r="D84" s="39"/>
    </row>
    <row r="85" spans="4:4" x14ac:dyDescent="0.25">
      <c r="D85" s="39"/>
    </row>
    <row r="88" spans="4:4" x14ac:dyDescent="0.25">
      <c r="D88" s="39"/>
    </row>
    <row r="89" spans="4:4" x14ac:dyDescent="0.25">
      <c r="D89" s="39"/>
    </row>
    <row r="124" spans="5:5" x14ac:dyDescent="0.25">
      <c r="E124" s="39"/>
    </row>
    <row r="125" spans="5:5" x14ac:dyDescent="0.25">
      <c r="E125" s="39"/>
    </row>
    <row r="149" spans="4:9" x14ac:dyDescent="0.25">
      <c r="I149" s="37"/>
    </row>
    <row r="150" spans="4:9" x14ac:dyDescent="0.25">
      <c r="I150" s="37"/>
    </row>
    <row r="154" spans="4:9" x14ac:dyDescent="0.25">
      <c r="D154" s="37"/>
    </row>
    <row r="155" spans="4:9" x14ac:dyDescent="0.25">
      <c r="D155" s="37"/>
    </row>
    <row r="180" spans="7:7" x14ac:dyDescent="0.25">
      <c r="G180" s="37"/>
    </row>
    <row r="181" spans="7:7" x14ac:dyDescent="0.25">
      <c r="G181" s="37"/>
    </row>
    <row r="184" spans="7:7" x14ac:dyDescent="0.25">
      <c r="G184" s="37"/>
    </row>
    <row r="185" spans="7:7" x14ac:dyDescent="0.25">
      <c r="G185" s="37"/>
    </row>
  </sheetData>
  <sheetProtection algorithmName="SHA-512" hashValue="FPEz7940X1+aS0CXslswI2DBODZPbwtAq9TdHqqR0vmVBIH/crOIEpuKl/VrcCj/hMZ2Dn4/ZjJuPk5Bw6Qgzw==" saltValue="kggiOGMtiV+TMuACJyC27g==" spinCount="100000" sheet="1" objects="1" scenarios="1"/>
  <mergeCells count="17">
    <mergeCell ref="F26:H26"/>
    <mergeCell ref="B26:E26"/>
    <mergeCell ref="B16:D16"/>
    <mergeCell ref="E16:F16"/>
    <mergeCell ref="G16:H16"/>
    <mergeCell ref="B5:D5"/>
    <mergeCell ref="I16:M16"/>
    <mergeCell ref="B6:B7"/>
    <mergeCell ref="C6:C7"/>
    <mergeCell ref="D6:D7"/>
    <mergeCell ref="E6:F6"/>
    <mergeCell ref="G6:H6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767D-5728-0141-B1C6-89023234E731}">
  <sheetPr>
    <tabColor rgb="FF00B0F0"/>
  </sheetPr>
  <dimension ref="A1:H16"/>
  <sheetViews>
    <sheetView workbookViewId="0">
      <selection activeCell="H6" sqref="H6"/>
    </sheetView>
  </sheetViews>
  <sheetFormatPr defaultColWidth="11" defaultRowHeight="15.75" x14ac:dyDescent="0.25"/>
  <cols>
    <col min="1" max="1" width="6.5" customWidth="1"/>
    <col min="2" max="2" width="15.875" customWidth="1"/>
    <col min="3" max="6" width="30.875" customWidth="1"/>
  </cols>
  <sheetData>
    <row r="1" spans="1:8" s="27" customFormat="1" ht="21" x14ac:dyDescent="0.25">
      <c r="A1" s="26" t="s">
        <v>104</v>
      </c>
      <c r="B1" s="26"/>
    </row>
    <row r="2" spans="1:8" s="27" customFormat="1" ht="21" x14ac:dyDescent="0.25">
      <c r="A2" s="26"/>
      <c r="B2" s="26"/>
    </row>
    <row r="3" spans="1:8" ht="15.95" customHeight="1" x14ac:dyDescent="0.25">
      <c r="A3" s="192" t="s">
        <v>77</v>
      </c>
      <c r="B3" s="192"/>
      <c r="C3" s="192" t="s">
        <v>105</v>
      </c>
      <c r="D3" s="192"/>
      <c r="E3" s="192"/>
      <c r="F3" s="192"/>
    </row>
    <row r="4" spans="1:8" ht="31.5" x14ac:dyDescent="0.25">
      <c r="A4" s="36" t="s">
        <v>118</v>
      </c>
      <c r="B4" s="36" t="s">
        <v>119</v>
      </c>
      <c r="C4" s="36" t="s">
        <v>79</v>
      </c>
      <c r="D4" s="36" t="s">
        <v>120</v>
      </c>
      <c r="E4" s="36" t="s">
        <v>126</v>
      </c>
      <c r="F4" s="36" t="s">
        <v>83</v>
      </c>
    </row>
    <row r="5" spans="1:8" x14ac:dyDescent="0.25">
      <c r="A5" s="36">
        <v>1</v>
      </c>
      <c r="B5" s="36" t="s">
        <v>11</v>
      </c>
      <c r="C5" s="25" t="s">
        <v>114</v>
      </c>
      <c r="D5" s="25" t="s">
        <v>121</v>
      </c>
      <c r="E5" s="25" t="s">
        <v>127</v>
      </c>
      <c r="F5" s="25" t="s">
        <v>115</v>
      </c>
    </row>
    <row r="6" spans="1:8" x14ac:dyDescent="0.25">
      <c r="A6" s="36">
        <v>2</v>
      </c>
      <c r="B6" s="36" t="s">
        <v>12</v>
      </c>
      <c r="C6" s="25" t="s">
        <v>112</v>
      </c>
      <c r="D6" s="25" t="s">
        <v>122</v>
      </c>
      <c r="E6" s="25" t="s">
        <v>128</v>
      </c>
      <c r="F6" s="25" t="s">
        <v>113</v>
      </c>
    </row>
    <row r="7" spans="1:8" x14ac:dyDescent="0.25">
      <c r="A7" s="36">
        <v>3</v>
      </c>
      <c r="B7" s="36" t="s">
        <v>13</v>
      </c>
      <c r="C7" s="25" t="s">
        <v>110</v>
      </c>
      <c r="D7" s="25" t="s">
        <v>123</v>
      </c>
      <c r="E7" s="25" t="s">
        <v>129</v>
      </c>
      <c r="F7" s="25" t="s">
        <v>111</v>
      </c>
    </row>
    <row r="8" spans="1:8" x14ac:dyDescent="0.25">
      <c r="A8" s="36">
        <v>4</v>
      </c>
      <c r="B8" s="36" t="s">
        <v>14</v>
      </c>
      <c r="C8" s="25" t="s">
        <v>108</v>
      </c>
      <c r="D8" s="25" t="s">
        <v>124</v>
      </c>
      <c r="E8" s="25" t="s">
        <v>130</v>
      </c>
      <c r="F8" s="25" t="s">
        <v>109</v>
      </c>
    </row>
    <row r="9" spans="1:8" x14ac:dyDescent="0.25">
      <c r="A9" s="36">
        <v>5</v>
      </c>
      <c r="B9" s="36" t="s">
        <v>15</v>
      </c>
      <c r="C9" s="25" t="s">
        <v>106</v>
      </c>
      <c r="D9" s="25" t="s">
        <v>125</v>
      </c>
      <c r="E9" s="25" t="s">
        <v>131</v>
      </c>
      <c r="F9" s="25" t="s">
        <v>107</v>
      </c>
    </row>
    <row r="12" spans="1:8" x14ac:dyDescent="0.25">
      <c r="F12" s="37"/>
    </row>
    <row r="13" spans="1:8" x14ac:dyDescent="0.25">
      <c r="D13" s="37"/>
      <c r="H13" s="37"/>
    </row>
    <row r="14" spans="1:8" x14ac:dyDescent="0.25">
      <c r="D14" s="37"/>
      <c r="H14" s="37"/>
    </row>
    <row r="15" spans="1:8" x14ac:dyDescent="0.25">
      <c r="D15" s="37"/>
      <c r="H15" s="37"/>
    </row>
    <row r="16" spans="1:8" x14ac:dyDescent="0.25">
      <c r="F16" s="37"/>
    </row>
  </sheetData>
  <sheetProtection algorithmName="SHA-512" hashValue="tiDypHPPrbL3S/h+fvYn2lsvtWmuRnyugejlo41MEO6nSCixub/j5y5izCd+ZXn2caqiO4+loHE/WVyTOeVSCA==" saltValue="sBH9XbF1rmQ6vUBqajLbQg==" spinCount="100000" sheet="1" objects="1" scenarios="1"/>
  <sortState xmlns:xlrd2="http://schemas.microsoft.com/office/spreadsheetml/2017/richdata2" ref="A5:F9">
    <sortCondition ref="A5:A9"/>
  </sortState>
  <mergeCells count="2">
    <mergeCell ref="C3:F3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4A806-3B07-A14C-A1FB-5F96207C4757}">
  <sheetPr>
    <tabColor rgb="FF0070C0"/>
  </sheetPr>
  <dimension ref="A1:G42"/>
  <sheetViews>
    <sheetView workbookViewId="0">
      <selection activeCell="F36" sqref="F36"/>
    </sheetView>
  </sheetViews>
  <sheetFormatPr defaultColWidth="20.875" defaultRowHeight="15.75" x14ac:dyDescent="0.25"/>
  <cols>
    <col min="1" max="2" width="6.875" style="27" customWidth="1"/>
    <col min="3" max="7" width="15.875" style="27" customWidth="1"/>
    <col min="8" max="16384" width="20.875" style="27"/>
  </cols>
  <sheetData>
    <row r="1" spans="1:7" ht="21" x14ac:dyDescent="0.25">
      <c r="A1" s="26" t="s">
        <v>116</v>
      </c>
    </row>
    <row r="2" spans="1:7" ht="21.75" thickBot="1" x14ac:dyDescent="0.3">
      <c r="B2" s="26"/>
    </row>
    <row r="3" spans="1:7" ht="24.95" customHeight="1" x14ac:dyDescent="0.25">
      <c r="A3" s="195" t="s">
        <v>201</v>
      </c>
      <c r="B3" s="196"/>
      <c r="C3" s="199" t="s">
        <v>78</v>
      </c>
      <c r="D3" s="200"/>
      <c r="E3" s="200"/>
      <c r="F3" s="200"/>
      <c r="G3" s="196"/>
    </row>
    <row r="4" spans="1:7" ht="24.95" customHeight="1" thickBot="1" x14ac:dyDescent="0.3">
      <c r="A4" s="197"/>
      <c r="B4" s="198"/>
      <c r="C4" s="28">
        <v>1</v>
      </c>
      <c r="D4" s="23">
        <v>2</v>
      </c>
      <c r="E4" s="23">
        <v>3</v>
      </c>
      <c r="F4" s="23">
        <v>4</v>
      </c>
      <c r="G4" s="24">
        <v>5</v>
      </c>
    </row>
    <row r="5" spans="1:7" ht="50.1" customHeight="1" x14ac:dyDescent="0.25">
      <c r="A5" s="201" t="s">
        <v>105</v>
      </c>
      <c r="B5" s="29">
        <v>5</v>
      </c>
      <c r="C5" s="49" t="s">
        <v>185</v>
      </c>
      <c r="D5" s="46" t="s">
        <v>186</v>
      </c>
      <c r="E5" s="30" t="s">
        <v>187</v>
      </c>
      <c r="F5" s="42" t="s">
        <v>188</v>
      </c>
      <c r="G5" s="43" t="s">
        <v>189</v>
      </c>
    </row>
    <row r="6" spans="1:7" ht="50.1" customHeight="1" x14ac:dyDescent="0.25">
      <c r="A6" s="202"/>
      <c r="B6" s="31">
        <v>4</v>
      </c>
      <c r="C6" s="32" t="s">
        <v>184</v>
      </c>
      <c r="D6" s="34" t="s">
        <v>190</v>
      </c>
      <c r="E6" s="47" t="s">
        <v>191</v>
      </c>
      <c r="F6" s="33" t="s">
        <v>192</v>
      </c>
      <c r="G6" s="44" t="s">
        <v>188</v>
      </c>
    </row>
    <row r="7" spans="1:7" ht="50.1" customHeight="1" x14ac:dyDescent="0.25">
      <c r="A7" s="202"/>
      <c r="B7" s="31">
        <v>3</v>
      </c>
      <c r="C7" s="32" t="s">
        <v>183</v>
      </c>
      <c r="D7" s="34" t="s">
        <v>193</v>
      </c>
      <c r="E7" s="47" t="s">
        <v>194</v>
      </c>
      <c r="F7" s="33" t="s">
        <v>195</v>
      </c>
      <c r="G7" s="44" t="s">
        <v>196</v>
      </c>
    </row>
    <row r="8" spans="1:7" ht="50.1" customHeight="1" x14ac:dyDescent="0.25">
      <c r="A8" s="202"/>
      <c r="B8" s="31">
        <v>2</v>
      </c>
      <c r="C8" s="50" t="s">
        <v>182</v>
      </c>
      <c r="D8" s="34" t="s">
        <v>184</v>
      </c>
      <c r="E8" s="34" t="s">
        <v>193</v>
      </c>
      <c r="F8" s="33" t="s">
        <v>197</v>
      </c>
      <c r="G8" s="44" t="s">
        <v>198</v>
      </c>
    </row>
    <row r="9" spans="1:7" ht="50.1" customHeight="1" thickBot="1" x14ac:dyDescent="0.3">
      <c r="A9" s="203"/>
      <c r="B9" s="24">
        <v>1</v>
      </c>
      <c r="C9" s="51" t="s">
        <v>181</v>
      </c>
      <c r="D9" s="52" t="s">
        <v>182</v>
      </c>
      <c r="E9" s="35" t="s">
        <v>183</v>
      </c>
      <c r="F9" s="48" t="s">
        <v>199</v>
      </c>
      <c r="G9" s="45" t="s">
        <v>200</v>
      </c>
    </row>
    <row r="11" spans="1:7" x14ac:dyDescent="0.25">
      <c r="B11" s="27" t="s">
        <v>176</v>
      </c>
      <c r="C11" s="40" t="s">
        <v>431</v>
      </c>
    </row>
    <row r="12" spans="1:7" x14ac:dyDescent="0.25">
      <c r="B12" s="27" t="s">
        <v>177</v>
      </c>
      <c r="C12" s="40" t="s">
        <v>322</v>
      </c>
    </row>
    <row r="13" spans="1:7" x14ac:dyDescent="0.25">
      <c r="B13" s="27" t="s">
        <v>178</v>
      </c>
      <c r="C13" s="40" t="s">
        <v>323</v>
      </c>
    </row>
    <row r="14" spans="1:7" x14ac:dyDescent="0.25">
      <c r="B14" s="27" t="s">
        <v>179</v>
      </c>
      <c r="C14" s="40" t="s">
        <v>324</v>
      </c>
    </row>
    <row r="15" spans="1:7" x14ac:dyDescent="0.25">
      <c r="B15" s="27" t="s">
        <v>180</v>
      </c>
      <c r="C15" s="40" t="s">
        <v>432</v>
      </c>
    </row>
    <row r="17" spans="3:7" x14ac:dyDescent="0.25">
      <c r="C17" s="27" t="s">
        <v>326</v>
      </c>
      <c r="D17" s="27" t="s">
        <v>325</v>
      </c>
      <c r="E17" s="27" t="s">
        <v>429</v>
      </c>
      <c r="F17" s="27" t="s">
        <v>430</v>
      </c>
      <c r="G17" s="27" t="s">
        <v>298</v>
      </c>
    </row>
    <row r="18" spans="3:7" x14ac:dyDescent="0.25">
      <c r="C18" s="27">
        <v>1</v>
      </c>
      <c r="D18" s="27">
        <v>1</v>
      </c>
      <c r="E18" s="27" t="str">
        <f>CONCATENATE(C18,D18)</f>
        <v>11</v>
      </c>
      <c r="F18" s="27">
        <f>C18*D18</f>
        <v>1</v>
      </c>
      <c r="G18" s="27" t="s">
        <v>431</v>
      </c>
    </row>
    <row r="19" spans="3:7" x14ac:dyDescent="0.25">
      <c r="C19" s="27">
        <v>1</v>
      </c>
      <c r="D19" s="27">
        <v>2</v>
      </c>
      <c r="E19" s="27" t="str">
        <f t="shared" ref="E19:E22" si="0">CONCATENATE(C19,D19)</f>
        <v>12</v>
      </c>
      <c r="F19" s="27">
        <f t="shared" ref="F19:F22" si="1">C19*D19</f>
        <v>2</v>
      </c>
      <c r="G19" s="27" t="s">
        <v>431</v>
      </c>
    </row>
    <row r="20" spans="3:7" x14ac:dyDescent="0.25">
      <c r="C20" s="27">
        <v>1</v>
      </c>
      <c r="D20" s="27">
        <v>3</v>
      </c>
      <c r="E20" s="27" t="str">
        <f t="shared" si="0"/>
        <v>13</v>
      </c>
      <c r="F20" s="27">
        <f t="shared" si="1"/>
        <v>3</v>
      </c>
      <c r="G20" s="27" t="s">
        <v>322</v>
      </c>
    </row>
    <row r="21" spans="3:7" x14ac:dyDescent="0.25">
      <c r="C21" s="27">
        <v>1</v>
      </c>
      <c r="D21" s="27">
        <v>4</v>
      </c>
      <c r="E21" s="27" t="str">
        <f t="shared" si="0"/>
        <v>14</v>
      </c>
      <c r="F21" s="27">
        <f t="shared" si="1"/>
        <v>4</v>
      </c>
      <c r="G21" s="27" t="s">
        <v>323</v>
      </c>
    </row>
    <row r="22" spans="3:7" x14ac:dyDescent="0.25">
      <c r="C22" s="27">
        <v>1</v>
      </c>
      <c r="D22" s="27">
        <v>5</v>
      </c>
      <c r="E22" s="27" t="str">
        <f t="shared" si="0"/>
        <v>15</v>
      </c>
      <c r="F22" s="27">
        <f t="shared" si="1"/>
        <v>5</v>
      </c>
      <c r="G22" s="27" t="s">
        <v>432</v>
      </c>
    </row>
    <row r="23" spans="3:7" x14ac:dyDescent="0.25">
      <c r="C23" s="27">
        <v>2</v>
      </c>
      <c r="D23" s="27">
        <v>1</v>
      </c>
      <c r="E23" s="27" t="str">
        <f>CONCATENATE(C23,D23)</f>
        <v>21</v>
      </c>
      <c r="F23" s="27">
        <f>C23*D23</f>
        <v>2</v>
      </c>
      <c r="G23" s="27" t="s">
        <v>431</v>
      </c>
    </row>
    <row r="24" spans="3:7" x14ac:dyDescent="0.25">
      <c r="C24" s="27">
        <v>2</v>
      </c>
      <c r="D24" s="27">
        <v>2</v>
      </c>
      <c r="E24" s="27" t="str">
        <f t="shared" ref="E24:E27" si="2">CONCATENATE(C24,D24)</f>
        <v>22</v>
      </c>
      <c r="F24" s="27">
        <f t="shared" ref="F24:F27" si="3">C24*D24</f>
        <v>4</v>
      </c>
      <c r="G24" s="27" t="s">
        <v>322</v>
      </c>
    </row>
    <row r="25" spans="3:7" x14ac:dyDescent="0.25">
      <c r="C25" s="27">
        <v>2</v>
      </c>
      <c r="D25" s="27">
        <v>3</v>
      </c>
      <c r="E25" s="27" t="str">
        <f t="shared" si="2"/>
        <v>23</v>
      </c>
      <c r="F25" s="27">
        <f t="shared" si="3"/>
        <v>6</v>
      </c>
      <c r="G25" s="27" t="s">
        <v>322</v>
      </c>
    </row>
    <row r="26" spans="3:7" x14ac:dyDescent="0.25">
      <c r="C26" s="27">
        <v>2</v>
      </c>
      <c r="D26" s="27">
        <v>4</v>
      </c>
      <c r="E26" s="27" t="str">
        <f t="shared" si="2"/>
        <v>24</v>
      </c>
      <c r="F26" s="27">
        <f t="shared" si="3"/>
        <v>8</v>
      </c>
      <c r="G26" s="27" t="s">
        <v>324</v>
      </c>
    </row>
    <row r="27" spans="3:7" x14ac:dyDescent="0.25">
      <c r="C27" s="27">
        <v>2</v>
      </c>
      <c r="D27" s="27">
        <v>5</v>
      </c>
      <c r="E27" s="27" t="str">
        <f t="shared" si="2"/>
        <v>25</v>
      </c>
      <c r="F27" s="27">
        <f t="shared" si="3"/>
        <v>10</v>
      </c>
      <c r="G27" s="27" t="s">
        <v>432</v>
      </c>
    </row>
    <row r="28" spans="3:7" x14ac:dyDescent="0.25">
      <c r="C28" s="27">
        <v>3</v>
      </c>
      <c r="D28" s="27">
        <v>1</v>
      </c>
      <c r="E28" s="27" t="str">
        <f>CONCATENATE(C28,D28)</f>
        <v>31</v>
      </c>
      <c r="F28" s="27">
        <f>C28*D28</f>
        <v>3</v>
      </c>
      <c r="G28" s="27" t="s">
        <v>322</v>
      </c>
    </row>
    <row r="29" spans="3:7" x14ac:dyDescent="0.25">
      <c r="C29" s="27">
        <v>3</v>
      </c>
      <c r="D29" s="27">
        <v>2</v>
      </c>
      <c r="E29" s="27" t="str">
        <f t="shared" ref="E29:E32" si="4">CONCATENATE(C29,D29)</f>
        <v>32</v>
      </c>
      <c r="F29" s="27">
        <f t="shared" ref="F29:F32" si="5">C29*D29</f>
        <v>6</v>
      </c>
      <c r="G29" s="27" t="s">
        <v>322</v>
      </c>
    </row>
    <row r="30" spans="3:7" x14ac:dyDescent="0.25">
      <c r="C30" s="27">
        <v>3</v>
      </c>
      <c r="D30" s="27">
        <v>3</v>
      </c>
      <c r="E30" s="27" t="str">
        <f t="shared" si="4"/>
        <v>33</v>
      </c>
      <c r="F30" s="27">
        <f t="shared" si="5"/>
        <v>9</v>
      </c>
      <c r="G30" s="27" t="s">
        <v>323</v>
      </c>
    </row>
    <row r="31" spans="3:7" x14ac:dyDescent="0.25">
      <c r="C31" s="27">
        <v>3</v>
      </c>
      <c r="D31" s="27">
        <v>4</v>
      </c>
      <c r="E31" s="27" t="str">
        <f t="shared" si="4"/>
        <v>34</v>
      </c>
      <c r="F31" s="27">
        <f t="shared" si="5"/>
        <v>12</v>
      </c>
      <c r="G31" s="27" t="s">
        <v>324</v>
      </c>
    </row>
    <row r="32" spans="3:7" x14ac:dyDescent="0.25">
      <c r="C32" s="27">
        <v>3</v>
      </c>
      <c r="D32" s="27">
        <v>5</v>
      </c>
      <c r="E32" s="27" t="str">
        <f t="shared" si="4"/>
        <v>35</v>
      </c>
      <c r="F32" s="27">
        <f t="shared" si="5"/>
        <v>15</v>
      </c>
      <c r="G32" s="27" t="s">
        <v>432</v>
      </c>
    </row>
    <row r="33" spans="3:7" x14ac:dyDescent="0.25">
      <c r="C33" s="27">
        <v>4</v>
      </c>
      <c r="D33" s="27">
        <v>1</v>
      </c>
      <c r="E33" s="27" t="str">
        <f>CONCATENATE(C33,D33)</f>
        <v>41</v>
      </c>
      <c r="F33" s="27">
        <f>C33*D33</f>
        <v>4</v>
      </c>
      <c r="G33" s="27" t="s">
        <v>322</v>
      </c>
    </row>
    <row r="34" spans="3:7" x14ac:dyDescent="0.25">
      <c r="C34" s="27">
        <v>4</v>
      </c>
      <c r="D34" s="27">
        <v>2</v>
      </c>
      <c r="E34" s="27" t="str">
        <f t="shared" ref="E34:E37" si="6">CONCATENATE(C34,D34)</f>
        <v>42</v>
      </c>
      <c r="F34" s="27">
        <f t="shared" ref="F34:F37" si="7">C34*D34</f>
        <v>8</v>
      </c>
      <c r="G34" s="27" t="s">
        <v>322</v>
      </c>
    </row>
    <row r="35" spans="3:7" x14ac:dyDescent="0.25">
      <c r="C35" s="27">
        <v>4</v>
      </c>
      <c r="D35" s="27">
        <v>3</v>
      </c>
      <c r="E35" s="27" t="str">
        <f t="shared" si="6"/>
        <v>43</v>
      </c>
      <c r="F35" s="27">
        <f t="shared" si="7"/>
        <v>12</v>
      </c>
      <c r="G35" s="27" t="s">
        <v>323</v>
      </c>
    </row>
    <row r="36" spans="3:7" x14ac:dyDescent="0.25">
      <c r="C36" s="27">
        <v>4</v>
      </c>
      <c r="D36" s="27">
        <v>4</v>
      </c>
      <c r="E36" s="27" t="str">
        <f t="shared" si="6"/>
        <v>44</v>
      </c>
      <c r="F36" s="27">
        <f t="shared" si="7"/>
        <v>16</v>
      </c>
      <c r="G36" s="27" t="s">
        <v>324</v>
      </c>
    </row>
    <row r="37" spans="3:7" x14ac:dyDescent="0.25">
      <c r="C37" s="27">
        <v>4</v>
      </c>
      <c r="D37" s="27">
        <v>5</v>
      </c>
      <c r="E37" s="27" t="str">
        <f t="shared" si="6"/>
        <v>45</v>
      </c>
      <c r="F37" s="27">
        <f t="shared" si="7"/>
        <v>20</v>
      </c>
      <c r="G37" s="27" t="s">
        <v>432</v>
      </c>
    </row>
    <row r="38" spans="3:7" x14ac:dyDescent="0.25">
      <c r="C38" s="27">
        <v>5</v>
      </c>
      <c r="D38" s="27">
        <v>1</v>
      </c>
      <c r="E38" s="27" t="str">
        <f>CONCATENATE(C38,D38)</f>
        <v>51</v>
      </c>
      <c r="F38" s="27">
        <f>C38*D38</f>
        <v>5</v>
      </c>
      <c r="G38" s="27" t="s">
        <v>322</v>
      </c>
    </row>
    <row r="39" spans="3:7" x14ac:dyDescent="0.25">
      <c r="C39" s="27">
        <v>5</v>
      </c>
      <c r="D39" s="27">
        <v>2</v>
      </c>
      <c r="E39" s="27" t="str">
        <f t="shared" ref="E39:E42" si="8">CONCATENATE(C39,D39)</f>
        <v>52</v>
      </c>
      <c r="F39" s="27">
        <f t="shared" ref="F39:F42" si="9">C39*D39</f>
        <v>10</v>
      </c>
      <c r="G39" s="27" t="s">
        <v>323</v>
      </c>
    </row>
    <row r="40" spans="3:7" x14ac:dyDescent="0.25">
      <c r="C40" s="27">
        <v>5</v>
      </c>
      <c r="D40" s="27">
        <v>3</v>
      </c>
      <c r="E40" s="27" t="str">
        <f t="shared" si="8"/>
        <v>53</v>
      </c>
      <c r="F40" s="27">
        <f t="shared" si="9"/>
        <v>15</v>
      </c>
      <c r="G40" s="27" t="s">
        <v>324</v>
      </c>
    </row>
    <row r="41" spans="3:7" x14ac:dyDescent="0.25">
      <c r="C41" s="27">
        <v>5</v>
      </c>
      <c r="D41" s="27">
        <v>4</v>
      </c>
      <c r="E41" s="27" t="str">
        <f t="shared" si="8"/>
        <v>54</v>
      </c>
      <c r="F41" s="27">
        <f t="shared" si="9"/>
        <v>20</v>
      </c>
      <c r="G41" s="27" t="s">
        <v>432</v>
      </c>
    </row>
    <row r="42" spans="3:7" x14ac:dyDescent="0.25">
      <c r="C42" s="27">
        <v>5</v>
      </c>
      <c r="D42" s="27">
        <v>5</v>
      </c>
      <c r="E42" s="27" t="str">
        <f t="shared" si="8"/>
        <v>55</v>
      </c>
      <c r="F42" s="27">
        <f t="shared" si="9"/>
        <v>25</v>
      </c>
      <c r="G42" s="27" t="s">
        <v>432</v>
      </c>
    </row>
  </sheetData>
  <sheetProtection algorithmName="SHA-512" hashValue="QQ5rnU3nPphx2VP8mzzeJdZMv5+7Axdj5ZPocKZsppVKDlWb/pAoAKuqkSiE1h0zG2dm0YFoLLAMuB73FY+Gng==" saltValue="jZJebQF41DMEiSDzOlP1uQ==" spinCount="100000" sheet="1" objects="1" scenarios="1"/>
  <sortState xmlns:xlrd2="http://schemas.microsoft.com/office/spreadsheetml/2017/richdata2" ref="H53:H77">
    <sortCondition ref="H53:H77"/>
  </sortState>
  <mergeCells count="3">
    <mergeCell ref="A3:B4"/>
    <mergeCell ref="C3:G3"/>
    <mergeCell ref="A5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Standar</vt:lpstr>
      <vt:lpstr>Proposal</vt:lpstr>
      <vt:lpstr>Analisis Risiko</vt:lpstr>
      <vt:lpstr>RAB</vt:lpstr>
      <vt:lpstr>Dampak</vt:lpstr>
      <vt:lpstr>Kemungkinan</vt:lpstr>
      <vt:lpstr>Tingkat Risiko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</dc:creator>
  <cp:lastModifiedBy>rizkya</cp:lastModifiedBy>
  <dcterms:created xsi:type="dcterms:W3CDTF">2022-12-12T01:16:50Z</dcterms:created>
  <dcterms:modified xsi:type="dcterms:W3CDTF">2023-02-20T04:30:16Z</dcterms:modified>
</cp:coreProperties>
</file>